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J-RSO\iCloudDrive\Documents\"/>
    </mc:Choice>
  </mc:AlternateContent>
  <xr:revisionPtr revIDLastSave="0" documentId="13_ncr:1_{5FE67F75-9379-4FB6-ACA1-ACBD5CCFEA7C}" xr6:coauthVersionLast="47" xr6:coauthVersionMax="47" xr10:uidLastSave="{00000000-0000-0000-0000-000000000000}"/>
  <bookViews>
    <workbookView xWindow="-120" yWindow="-120" windowWidth="29040" windowHeight="15720" activeTab="5" xr2:uid="{E509401D-8BCD-4872-83DB-9C5EDFE3091A}"/>
  </bookViews>
  <sheets>
    <sheet name="2019" sheetId="7" r:id="rId1"/>
    <sheet name="2020" sheetId="6" r:id="rId2"/>
    <sheet name="2021" sheetId="5" r:id="rId3"/>
    <sheet name="2022" sheetId="4" r:id="rId4"/>
    <sheet name="2023" sheetId="3" r:id="rId5"/>
    <sheet name="2024" sheetId="1" r:id="rId6"/>
    <sheet name="Sujetos obligados" sheetId="8" r:id="rId7"/>
  </sheets>
  <definedNames>
    <definedName name="_xlnm.Print_Area" localSheetId="6">'Sujetos obligados'!$A$1:$H$26</definedName>
    <definedName name="SegmentaciónDeDatos_Tipo">#N/A</definedName>
    <definedName name="SegmentaciónDeDatos_Tipo1">#N/A</definedName>
    <definedName name="SegmentaciónDeDatos_Tipo11">#N/A</definedName>
    <definedName name="SegmentaciónDeDatos_Tipo111">#N/A</definedName>
    <definedName name="SegmentaciónDeDatos_Tipo1111">#N/A</definedName>
    <definedName name="SegmentaciónDeDatos_Tipo1112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  <x14:slicerCache r:id="rId10"/>
        <x14:slicerCache r:id="rId11"/>
        <x14:slicerCache r:id="rId12"/>
        <x14:slicerCache r:id="rId1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D78" i="1"/>
  <c r="H65" i="1"/>
  <c r="H16" i="1" l="1"/>
  <c r="D3" i="8"/>
  <c r="C3" i="8"/>
  <c r="B4" i="8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3" i="1"/>
  <c r="H74" i="1"/>
  <c r="H75" i="1"/>
  <c r="H76" i="1"/>
  <c r="H77" i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5" i="4"/>
  <c r="H78" i="4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F3" i="8" s="1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6" i="4"/>
  <c r="H67" i="4"/>
  <c r="H68" i="4"/>
  <c r="H69" i="4"/>
  <c r="H70" i="4"/>
  <c r="H71" i="4"/>
  <c r="H72" i="4"/>
  <c r="H73" i="4"/>
  <c r="H74" i="4"/>
  <c r="H75" i="4"/>
  <c r="H76" i="4"/>
  <c r="H77" i="4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E3" i="8" s="1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6" i="5"/>
  <c r="H67" i="5"/>
  <c r="H68" i="5"/>
  <c r="H69" i="5"/>
  <c r="H70" i="5"/>
  <c r="H71" i="5"/>
  <c r="H72" i="5"/>
  <c r="H73" i="5"/>
  <c r="H74" i="5"/>
  <c r="H75" i="5"/>
  <c r="H76" i="5"/>
  <c r="H77" i="5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D79" i="7"/>
  <c r="C79" i="7" s="1"/>
  <c r="C2" i="7"/>
  <c r="F79" i="6"/>
  <c r="E79" i="6"/>
  <c r="D79" i="6"/>
  <c r="C79" i="6" s="1"/>
  <c r="C2" i="6"/>
  <c r="G78" i="5"/>
  <c r="F78" i="5"/>
  <c r="E78" i="5"/>
  <c r="D78" i="5"/>
  <c r="C78" i="5" s="1"/>
  <c r="C2" i="5"/>
  <c r="G78" i="4"/>
  <c r="F78" i="4"/>
  <c r="E78" i="4"/>
  <c r="D78" i="4"/>
  <c r="C2" i="4"/>
  <c r="G78" i="3"/>
  <c r="F78" i="3"/>
  <c r="E78" i="3"/>
  <c r="D78" i="3"/>
  <c r="C2" i="3"/>
  <c r="C2" i="1"/>
  <c r="E78" i="1"/>
  <c r="C78" i="1" s="1"/>
  <c r="F78" i="1"/>
  <c r="G78" i="1"/>
  <c r="H78" i="1" l="1"/>
  <c r="G79" i="6"/>
  <c r="C78" i="4"/>
  <c r="H78" i="5"/>
  <c r="G3" i="8"/>
  <c r="H3" i="8"/>
  <c r="H78" i="3"/>
  <c r="C78" i="3"/>
</calcChain>
</file>

<file path=xl/sharedStrings.xml><?xml version="1.0" encoding="utf-8"?>
<sst xmlns="http://schemas.openxmlformats.org/spreadsheetml/2006/main" count="956" uniqueCount="94">
  <si>
    <t>Poder Ejecutivo</t>
  </si>
  <si>
    <t>Poder Judicial</t>
  </si>
  <si>
    <t>Poder Legislativo</t>
  </si>
  <si>
    <t>FGE</t>
  </si>
  <si>
    <t>IACIP</t>
  </si>
  <si>
    <t>IEEG</t>
  </si>
  <si>
    <t>PRODHEG</t>
  </si>
  <si>
    <t>UG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</si>
  <si>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</si>
  <si>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</si>
  <si>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</si>
  <si>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</si>
  <si>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</si>
  <si>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</si>
  <si>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</si>
  <si>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</si>
  <si>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</si>
  <si>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</si>
  <si>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</si>
  <si>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</si>
  <si>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</si>
  <si>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</si>
  <si>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</si>
  <si>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</si>
  <si>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</si>
  <si>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</si>
  <si>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</si>
  <si>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</si>
  <si>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</si>
  <si>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</si>
  <si>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</si>
  <si>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</si>
  <si>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</si>
  <si>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</si>
  <si>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</si>
  <si>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</si>
  <si>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</si>
  <si>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 xml:space="preserve">San Luis de la Paz </t>
  </si>
  <si>
    <t>San Miguel de Allende</t>
  </si>
  <si>
    <t xml:space="preserve">Santa Catarina 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</si>
  <si>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</si>
  <si>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</si>
  <si>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</si>
  <si>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</si>
  <si>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</si>
  <si>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</si>
  <si>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</si>
  <si>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</si>
  <si>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</si>
  <si>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</si>
  <si>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</si>
  <si>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SESEA</t>
  </si>
  <si>
    <t>TJA</t>
  </si>
  <si>
    <t>TEEG</t>
  </si>
  <si>
    <t>San Fco. del Rincón</t>
  </si>
  <si>
    <t>PAN</t>
  </si>
  <si>
    <t>PRD</t>
  </si>
  <si>
    <t>PT</t>
  </si>
  <si>
    <t>MORENA</t>
  </si>
  <si>
    <t>Movimiento Ciudadano</t>
  </si>
  <si>
    <t>PRI</t>
  </si>
  <si>
    <t>PVEM</t>
  </si>
  <si>
    <t>CRIT Teletón</t>
  </si>
  <si>
    <t>SITSAIC-SAPAL</t>
  </si>
  <si>
    <t>CMAPAS-Salamanca</t>
  </si>
  <si>
    <t>SAPAL-León</t>
  </si>
  <si>
    <t>SIMAPAG-Guanajuato</t>
  </si>
  <si>
    <t>ASPAAUG-UG</t>
  </si>
  <si>
    <t>ASTAUG-UG</t>
  </si>
  <si>
    <t>Sind. Díaz Barriga-Salvatierra</t>
  </si>
  <si>
    <t>Santa Cruz de Juventino Rosas</t>
  </si>
  <si>
    <t>Poderes</t>
  </si>
  <si>
    <t>Autónomos</t>
  </si>
  <si>
    <t>Ayuntamientos</t>
  </si>
  <si>
    <t>Paramunicipales</t>
  </si>
  <si>
    <t>Descentralizados</t>
  </si>
  <si>
    <t>Partidos</t>
  </si>
  <si>
    <t>Sindicatos</t>
  </si>
  <si>
    <t>Moral</t>
  </si>
  <si>
    <t>Tipo</t>
  </si>
  <si>
    <t>Sujeto obligado</t>
  </si>
  <si>
    <t>Trimestre 1</t>
  </si>
  <si>
    <t>Trimestre 2</t>
  </si>
  <si>
    <t>Trimestre 3</t>
  </si>
  <si>
    <t>Trimestre 4</t>
  </si>
  <si>
    <t>Total</t>
  </si>
  <si>
    <t>corte al:</t>
  </si>
  <si>
    <t>Trimestres 1 y 2</t>
  </si>
  <si>
    <t>Anual</t>
  </si>
  <si>
    <t>Selecciona de la lista al sujeto obligado:</t>
  </si>
  <si>
    <t>Nueva Alianza Guanajuato</t>
  </si>
  <si>
    <t>Archivo General del Estado</t>
  </si>
  <si>
    <t>n/a</t>
  </si>
  <si>
    <t xml:space="preserve">San José de Iturbide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</si>
</sst>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Actualizado al:&quot;\ dd/m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3">
    <xf numFmtId="0" fontId="0" fillId="0" borderId="0" xfId="0"/>
    <xf numFmtId="0" fontId="2" fillId="0" borderId="1" xfId="2"/>
    <xf numFmtId="14" fontId="2" fillId="0" borderId="1" xfId="2" applyNumberFormat="1"/>
    <xf numFmtId="10" fontId="4" fillId="0" borderId="0" xfId="1" applyNumberFormat="1" applyFont="1"/>
    <xf numFmtId="0" fontId="4" fillId="0" borderId="0" xfId="0" applyFont="1"/>
    <xf numFmtId="10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5" fillId="2" borderId="0" xfId="0" applyNumberFormat="1" applyFont="1" applyFill="1" applyAlignment="1">
      <alignment horizontal="left"/>
    </xf>
    <xf numFmtId="10" fontId="5" fillId="3" borderId="0" xfId="0" applyNumberFormat="1" applyFont="1" applyFill="1" applyAlignment="1">
      <alignment horizontal="left"/>
    </xf>
    <xf numFmtId="10" fontId="5" fillId="6" borderId="0" xfId="0" applyNumberFormat="1" applyFont="1" applyFill="1" applyAlignment="1">
      <alignment horizontal="left"/>
    </xf>
    <xf numFmtId="10" fontId="5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/>
    <xf numFmtId="10" fontId="7" fillId="0" borderId="0" xfId="1" applyNumberFormat="1" applyFont="1" applyAlignment="1">
      <alignment horizontal="center"/>
    </xf>
    <xf numFmtId="10" fontId="8" fillId="0" borderId="0" xfId="0" applyNumberFormat="1" applyFont="1" applyAlignment="1">
      <alignment horizontal="right"/>
    </xf>
    <xf numFmtId="0" fontId="5" fillId="0" borderId="0" xfId="0" applyFont="1"/>
    <xf numFmtId="164" fontId="0" fillId="0" borderId="0" xfId="0" applyNumberFormat="1" applyAlignment="1">
      <alignment horizontal="left"/>
    </xf>
    <xf numFmtId="0" fontId="9" fillId="8" borderId="0" xfId="0" applyFont="1" applyFill="1" applyAlignment="1" applyProtection="1">
      <alignment vertical="center"/>
      <protection locked="0"/>
    </xf>
    <xf numFmtId="10" fontId="1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5" fillId="9" borderId="0" xfId="0" applyNumberFormat="1" applyFont="1" applyFill="1" applyAlignment="1">
      <alignment horizontal="left"/>
    </xf>
    <xf numFmtId="10" fontId="5" fillId="10" borderId="0" xfId="0" applyNumberFormat="1" applyFont="1" applyFill="1" applyAlignment="1">
      <alignment horizontal="left"/>
    </xf>
    <xf numFmtId="10" fontId="4" fillId="0" borderId="0" xfId="1" applyNumberFormat="1" applyFont="1" applyAlignment="1">
      <alignment horizontal="left"/>
    </xf>
    <xf numFmtId="10" fontId="4" fillId="0" borderId="0" xfId="0" applyNumberFormat="1" applyFont="1" applyAlignment="1">
      <alignment horizontal="right"/>
    </xf>
    <xf numFmtId="10" fontId="4" fillId="0" borderId="0" xfId="0" applyNumberFormat="1" applyFont="1"/>
    <xf numFmtId="10" fontId="4" fillId="0" borderId="0" xfId="0" applyNumberFormat="1" applyFont="1" applyAlignment="1">
      <alignment horizontal="center"/>
    </xf>
  </cellXfs>
  <cellStyles count="3">
    <cellStyle name="Normal" xfId="0" builtinId="0"/>
    <cellStyle name="Porcentaje" xfId="1" builtinId="5"/>
    <cellStyle name="Título 3" xfId="2" builtinId="18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9" tint="0.3999755851924192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660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microsoft.com/office/2007/relationships/slicerCache" Target="slicerCaches/slicerCache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'Sujetos obligados'!$B$3</c:f>
              <c:strCache>
                <c:ptCount val="1"/>
                <c:pt idx="0">
                  <c:v>Huanímaro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'Sujetos obligados'!$C$2:$H$2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'Sujetos obligados'!$C$3:$H$3</c:f>
              <c:numCache>
                <c:formatCode>0.00%</c:formatCode>
                <c:ptCount val="6"/>
                <c:pt idx="0">
                  <c:v>0.30049999999999999</c:v>
                </c:pt>
                <c:pt idx="1">
                  <c:v>0.77133333333333332</c:v>
                </c:pt>
                <c:pt idx="2">
                  <c:v>0.62202499999999994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897-83E9-452944CF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582943"/>
        <c:axId val="90570943"/>
      </c:barChart>
      <c:catAx>
        <c:axId val="9058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70943"/>
        <c:crosses val="autoZero"/>
        <c:auto val="1"/>
        <c:lblAlgn val="ctr"/>
        <c:lblOffset val="100"/>
        <c:noMultiLvlLbl val="0"/>
      </c:catAx>
      <c:valAx>
        <c:axId val="90570943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582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331443</xdr:colOff>
      <xdr:row>3</xdr:row>
      <xdr:rowOff>20218</xdr:rowOff>
    </xdr:from>
    <xdr:to>
      <xdr:col>7</xdr:col>
      <xdr:colOff>587397</xdr:colOff>
      <xdr:row>17</xdr:row>
      <xdr:rowOff>20218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5">
              <a:extLst>
                <a:ext uri="{FF2B5EF4-FFF2-40B4-BE49-F238E27FC236}">
                  <a16:creationId xmlns:a16="http://schemas.microsoft.com/office/drawing/2014/main" id="{159F320E-90A4-43DA-A827-20496CE79E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19981" y="616141"/>
              <a:ext cx="2033954" cy="2735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260616</xdr:colOff>
      <xdr:row>3</xdr:row>
      <xdr:rowOff>39756</xdr:rowOff>
    </xdr:from>
    <xdr:to>
      <xdr:col>9</xdr:col>
      <xdr:colOff>565416</xdr:colOff>
      <xdr:row>17</xdr:row>
      <xdr:rowOff>39756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4">
              <a:extLst>
                <a:ext uri="{FF2B5EF4-FFF2-40B4-BE49-F238E27FC236}">
                  <a16:creationId xmlns:a16="http://schemas.microsoft.com/office/drawing/2014/main" id="{5FF21B95-FA3C-4B2E-A7ED-D7CE548BBE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92289" y="61858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121404</xdr:colOff>
      <xdr:row>3</xdr:row>
      <xdr:rowOff>17776</xdr:rowOff>
    </xdr:from>
    <xdr:to>
      <xdr:col>11</xdr:col>
      <xdr:colOff>426204</xdr:colOff>
      <xdr:row>17</xdr:row>
      <xdr:rowOff>17776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3">
              <a:extLst>
                <a:ext uri="{FF2B5EF4-FFF2-40B4-BE49-F238E27FC236}">
                  <a16:creationId xmlns:a16="http://schemas.microsoft.com/office/drawing/2014/main" id="{303E3302-506E-4874-9601-6FB84EC476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3404" y="596603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509732</xdr:colOff>
      <xdr:row>3</xdr:row>
      <xdr:rowOff>32428</xdr:rowOff>
    </xdr:from>
    <xdr:to>
      <xdr:col>11</xdr:col>
      <xdr:colOff>203200</xdr:colOff>
      <xdr:row>17</xdr:row>
      <xdr:rowOff>126999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 2">
              <a:extLst>
                <a:ext uri="{FF2B5EF4-FFF2-40B4-BE49-F238E27FC236}">
                  <a16:creationId xmlns:a16="http://schemas.microsoft.com/office/drawing/2014/main" id="{052575BC-4498-4FDD-A4C2-DFE0B4184D2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29732" y="611256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463550</xdr:colOff>
      <xdr:row>2</xdr:row>
      <xdr:rowOff>165101</xdr:rowOff>
    </xdr:from>
    <xdr:to>
      <xdr:col>11</xdr:col>
      <xdr:colOff>139212</xdr:colOff>
      <xdr:row>17</xdr:row>
      <xdr:rowOff>51289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ipo 1">
              <a:extLst>
                <a:ext uri="{FF2B5EF4-FFF2-40B4-BE49-F238E27FC236}">
                  <a16:creationId xmlns:a16="http://schemas.microsoft.com/office/drawing/2014/main" id="{2A754050-7337-5602-148E-B0393C33D4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53425" y="538163"/>
              <a:ext cx="1828800" cy="27511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497809</xdr:colOff>
      <xdr:row>3</xdr:row>
      <xdr:rowOff>9046</xdr:rowOff>
    </xdr:from>
    <xdr:to>
      <xdr:col>11</xdr:col>
      <xdr:colOff>494713</xdr:colOff>
      <xdr:row>17</xdr:row>
      <xdr:rowOff>171433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Tipo">
              <a:extLst>
                <a:ext uri="{FF2B5EF4-FFF2-40B4-BE49-F238E27FC236}">
                  <a16:creationId xmlns:a16="http://schemas.microsoft.com/office/drawing/2014/main" id="{0C09934F-00C0-CC42-361E-3DED048B31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53232" y="587873"/>
              <a:ext cx="2151019" cy="28293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</xdr:colOff>
      <xdr:row>5</xdr:row>
      <xdr:rowOff>181708</xdr:rowOff>
    </xdr:from>
    <xdr:to>
      <xdr:col>8</xdr:col>
      <xdr:colOff>0</xdr:colOff>
      <xdr:row>25</xdr:row>
      <xdr:rowOff>161192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743D3-B97B-4DC2-AEE1-0EC70473A6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" xr10:uid="{C505E3AC-0FF1-4CA9-A4FA-86B0A6B6E1F9}" sourceName="Tipo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" xr10:uid="{85F1F3C8-A152-498C-B6F4-3F0EAC5A5A3F}" sourceName="Tipo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" xr10:uid="{FE6B61D8-1B44-4342-A3D5-67C1A806194A}" sourceName="Tipo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1" xr10:uid="{E9EEC695-E478-459C-BA9D-F87D6F231EB9}" sourceName="Tipo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112" xr10:uid="{30D1ED4C-B70F-4822-B097-DA67BD979439}" sourceName="Tipo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" xr10:uid="{BA68659F-BC70-48AB-BDDC-B8282F44B61A}" sourceName="Tipo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5" xr10:uid="{92E51F30-6418-422D-A399-F2352DADD324}" cache="SegmentaciónDeDatos_Tipo1112" caption="Tipo" rowHeight="25717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4" xr10:uid="{A904BC39-45D1-4AFC-9D37-5B6497BCCA4B}" cache="SegmentaciónDeDatos_Tipo1111" caption="Tipo" rowHeight="257175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3" xr10:uid="{45E860F7-FC3F-460D-9B91-005D2B6C0F2E}" cache="SegmentaciónDeDatos_Tipo111" caption="Tipo" rowHeight="257175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2" xr10:uid="{95DF4F71-91A2-4E02-915B-9BDB49B81C7F}" cache="SegmentaciónDeDatos_Tipo11" caption="Tipo" rowHeight="257175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 1" xr10:uid="{2554DC4A-55D2-45EA-B901-1B3B9BE3638B}" cache="SegmentaciónDeDatos_Tipo1" caption="Tipo" rowHeight="251883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ipo" xr10:uid="{21CB30B2-DB17-4F60-9C3E-48DE34842558}" cache="SegmentaciónDeDatos_Tipo" caption="Tipo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A2AE0C-6C5D-4EC3-A8C4-EB8ED174622F}" name="Tabla13457" displayName="Tabla13457" ref="B4:D79" totalsRowCount="1" headerRowDxfId="91" dataDxfId="90" totalsRowDxfId="89">
  <autoFilter ref="B4:D78" xr:uid="{D0629900-1641-4553-93C4-1AC5DB38A3DD}">
    <filterColumn colId="0" hiddenButton="1"/>
    <filterColumn colId="1" hiddenButton="1"/>
    <filterColumn colId="2" hiddenButton="1"/>
  </autoFilter>
  <tableColumns count="3">
    <tableColumn id="1" xr3:uid="{0D5BB78E-EA80-4CB5-8C3B-C7FE9F6D0E54}" name="Tipo" totalsRowLabel="Total" dataDxfId="88" totalsRowDxfId="87"/>
    <tableColumn id="2" xr3:uid="{A1C0AE16-D54A-4017-99BA-8681FC843F52}" name="Sujeto obligado" totalsRowFunction="custom" dataDxfId="86" totalsRowDxfId="85">
      <totalsRowFormula>AVERAGE(D79:D79)</totalsRowFormula>
    </tableColumn>
    <tableColumn id="3" xr3:uid="{29318588-4AEE-441F-A96D-6432A0CDC31A}" name="Anual" totalsRowFunction="average" dataDxfId="84" totalsRowDxfId="83" dataCellStyle="Porcentaj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4934AE-BCF6-4E84-A991-29FB994615E4}" name="Tabla13456" displayName="Tabla13456" ref="B4:G79" totalsRowCount="1" headerRowDxfId="82" dataDxfId="81" totalsRowDxfId="80">
  <autoFilter ref="B4:G78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888E2C9-240D-495F-B168-6755C2AB6C97}" name="Tipo" totalsRowLabel="Total" dataDxfId="79" totalsRowDxfId="78"/>
    <tableColumn id="2" xr3:uid="{CFDF266C-E9FC-4E45-AC0D-AB016764E093}" name="Sujeto obligado" totalsRowFunction="custom" dataDxfId="77" totalsRowDxfId="76">
      <totalsRowFormula>AVERAGE(D79:F79)</totalsRowFormula>
    </tableColumn>
    <tableColumn id="3" xr3:uid="{C7D592FA-2C76-4D5F-A035-C8C08BFBAD07}" name="Trimestres 1 y 2" totalsRowFunction="average" dataDxfId="75" totalsRowDxfId="74" dataCellStyle="Porcentaje"/>
    <tableColumn id="5" xr3:uid="{92CE1657-B15E-4A10-A641-83B626CD2290}" name="Trimestre 3" totalsRowFunction="average" dataDxfId="73" totalsRowDxfId="72" dataCellStyle="Porcentaje"/>
    <tableColumn id="6" xr3:uid="{9CFE6FF0-4923-4421-A21A-5FB5A191481B}" name="Trimestre 4" totalsRowFunction="average" dataDxfId="71" totalsRowDxfId="70" dataCellStyle="Porcentaje"/>
    <tableColumn id="4" xr3:uid="{20528363-533F-45D6-8017-9A0791EE09C2}" name="Anual" totalsRowFunction="average" dataDxfId="69" totalsRowDxfId="68" dataCellStyle="Porcentaje">
      <calculatedColumnFormula>AVERAGE(Tabla13456[[#This Row],[Trimestres 1 y 2]:[Trimestre 4]])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B0AFD7-359C-42AE-ABE4-E97780BF05EC}" name="Tabla1345" displayName="Tabla1345" ref="B4:H78" totalsRowCount="1" headerRowDxfId="67" dataDxfId="66" totalsRowDxfId="65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121C075-3015-4039-82AA-A98F2776D209}" name="Tipo" totalsRowLabel="Total" dataDxfId="64" totalsRowDxfId="63"/>
    <tableColumn id="2" xr3:uid="{85D7B041-4BB4-4BCE-B9AC-3269546D7B59}" name="Sujeto obligado" totalsRowFunction="custom" dataDxfId="62" totalsRowDxfId="61">
      <totalsRowFormula>AVERAGE(D78:G78)</totalsRowFormula>
    </tableColumn>
    <tableColumn id="3" xr3:uid="{E9F601CB-5267-4DBF-9D5C-A2F96F2378A4}" name="Trimestre 1" totalsRowFunction="average" dataDxfId="60" totalsRowDxfId="59" dataCellStyle="Porcentaje"/>
    <tableColumn id="4" xr3:uid="{9A9AAAB4-BC8C-4E0D-8E30-E1041C9C83CE}" name="Trimestre 2" totalsRowFunction="average" dataDxfId="58" totalsRowDxfId="57" dataCellStyle="Porcentaje"/>
    <tableColumn id="5" xr3:uid="{01703C35-2895-4053-B756-0205DED4E8EA}" name="Trimestre 3" totalsRowFunction="average" dataDxfId="56" totalsRowDxfId="55" dataCellStyle="Porcentaje"/>
    <tableColumn id="6" xr3:uid="{99A91547-390F-4F02-A268-29526939A7EA}" name="Trimestre 4" totalsRowFunction="average" dataDxfId="54" totalsRowDxfId="53" dataCellStyle="Porcentaje"/>
    <tableColumn id="7" xr3:uid="{4F916B38-7CEF-411F-A679-7D2ED54E6B06}" name="Anual" totalsRowFunction="average" dataDxfId="52" totalsRowDxfId="51" dataCellStyle="Porcentaje">
      <calculatedColumnFormula>AVERAGE(Tabla1345[[#This Row],[Trimestre 1]:[Trimestre 4]])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2F4F33-71DF-4039-8704-72E49C300E64}" name="Tabla134" displayName="Tabla134" ref="B4:H78" totalsRowCount="1" headerRowDxfId="50" dataDxfId="49" totalsRowDxfId="48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5A6927B-350D-47B8-ABE8-C7087DEE6BF7}" name="Tipo" totalsRowLabel="Total" dataDxfId="47" totalsRowDxfId="46"/>
    <tableColumn id="2" xr3:uid="{9E328693-2B6D-4398-A465-E94A45F97067}" name="Sujeto obligado" totalsRowFunction="custom" dataDxfId="45" totalsRowDxfId="44">
      <totalsRowFormula>AVERAGE(D78:G78)</totalsRowFormula>
    </tableColumn>
    <tableColumn id="3" xr3:uid="{082D2223-27D6-4CFF-B59C-BAC8B010C751}" name="Trimestre 1" totalsRowFunction="average" dataDxfId="43" totalsRowDxfId="42" dataCellStyle="Porcentaje"/>
    <tableColumn id="4" xr3:uid="{4AC98503-2144-465F-BF6A-BB0B7408E114}" name="Trimestre 2" totalsRowFunction="average" dataDxfId="41" totalsRowDxfId="40" dataCellStyle="Porcentaje"/>
    <tableColumn id="5" xr3:uid="{1CDB8A3D-2B1A-4907-8274-F901EB3B00A7}" name="Trimestre 3" totalsRowFunction="average" dataDxfId="39" totalsRowDxfId="38" dataCellStyle="Porcentaje"/>
    <tableColumn id="6" xr3:uid="{F85A9848-C99E-4524-979F-FCC72CE5D0F9}" name="Trimestre 4" totalsRowFunction="average" dataDxfId="37" totalsRowDxfId="36" dataCellStyle="Porcentaje"/>
    <tableColumn id="7" xr3:uid="{CB4DE824-A345-4413-BD54-513AFEBFEF28}" name="Anual" totalsRowFunction="average" dataDxfId="35" totalsRowDxfId="34" dataCellStyle="Porcentaje">
      <calculatedColumnFormula>AVERAGE(Tabla134[[#This Row],[Trimestre 1]:[Trimestre 4]])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EE1D9D-69D1-4D63-AD12-5953E007293D}" name="Tabla13" displayName="Tabla13" ref="B4:H78" totalsRowCount="1" headerRowDxfId="33" dataDxfId="32" totalsRowDxfId="31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55DE6FF-0CA9-4977-A034-599F122DF5B7}" name="Tipo" totalsRowLabel="Total" dataDxfId="30" totalsRowDxfId="29"/>
    <tableColumn id="2" xr3:uid="{DEBD7D84-6DAA-4D8B-BEF6-4363E76F379F}" name="Sujeto obligado" totalsRowFunction="custom" dataDxfId="28" totalsRowDxfId="27">
      <totalsRowFormula>AVERAGE(D78:G78)</totalsRowFormula>
    </tableColumn>
    <tableColumn id="3" xr3:uid="{D80E2504-DDA7-4771-8397-C5AFDF4ECD37}" name="Trimestre 1" totalsRowFunction="average" dataDxfId="26" totalsRowDxfId="25" dataCellStyle="Porcentaje"/>
    <tableColumn id="4" xr3:uid="{BD3E6D77-D3D2-412E-AA6A-6B345DF3641A}" name="Trimestre 2" totalsRowFunction="average" dataDxfId="24" totalsRowDxfId="23" dataCellStyle="Porcentaje"/>
    <tableColumn id="5" xr3:uid="{736491FA-F0DC-4AE7-95D3-05C1F1FE5BF5}" name="Trimestre 3" totalsRowFunction="average" dataDxfId="22" totalsRowDxfId="21" dataCellStyle="Porcentaje"/>
    <tableColumn id="6" xr3:uid="{3FC5BB87-5A5E-4F11-8457-1EE45C7982EB}" name="Trimestre 4" totalsRowFunction="average" dataDxfId="20" totalsRowDxfId="19" dataCellStyle="Porcentaje"/>
    <tableColumn id="7" xr3:uid="{0964AFB4-2B4E-4A2B-AC10-3B49EA5F544C}" name="Anual" totalsRowFunction="average" dataDxfId="18" totalsRowDxfId="17" dataCellStyle="Porcentaje">
      <calculatedColumnFormula>AVERAGE(Tabla13[[#This Row],[Trimestre 1]:[Trimestre 4]])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29900-1641-4553-93C4-1AC5DB38A3DD}" name="Tabla1" displayName="Tabla1" ref="B4:H78" totalsRowCount="1" headerRowDxfId="16" dataDxfId="15" totalsRowDxfId="14">
  <autoFilter ref="B4:H77" xr:uid="{D0629900-1641-4553-93C4-1AC5DB38A3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2B3C415-5A19-40E6-B8FE-6EF9BB74BFD8}" name="Tipo" totalsRowLabel="Total" dataDxfId="13" totalsRowDxfId="6"/>
    <tableColumn id="2" xr3:uid="{67C8821F-010D-474A-B238-8D72EAC8AA3B}" name="Sujeto obligado" totalsRowFunction="custom" dataDxfId="12" totalsRowDxfId="5">
      <totalsRowFormula>AVERAGE(Tabla1[[#Totals],[Trimestre 1]:[Trimestre 2]])</totalsRowFormula>
    </tableColumn>
    <tableColumn id="3" xr3:uid="{CC01CE39-4472-4942-BDA4-C5AB1E99041F}" name="Trimestre 1" totalsRowFunction="average" dataDxfId="11" totalsRowDxfId="4" dataCellStyle="Porcentaje"/>
    <tableColumn id="4" xr3:uid="{6648955B-1128-440F-9E6C-67EDDB49FB31}" name="Trimestre 2" totalsRowFunction="average" dataDxfId="10" totalsRowDxfId="3" dataCellStyle="Porcentaje"/>
    <tableColumn id="5" xr3:uid="{F81F902C-4F77-42A2-9759-6132E5158763}" name="Trimestre 3" totalsRowFunction="average" dataDxfId="9" totalsRowDxfId="2" dataCellStyle="Porcentaje"/>
    <tableColumn id="6" xr3:uid="{9B94BCA9-AC9E-4F3B-ABF9-07F3E41EDF2B}" name="Trimestre 4" totalsRowFunction="average" dataDxfId="8" totalsRowDxfId="1" dataCellStyle="Porcentaje"/>
    <tableColumn id="7" xr3:uid="{539D551B-93A3-447A-AF11-E23DB82C27CE}" name="Anual" totalsRowFunction="average" dataDxfId="7" totalsRowDxfId="0" dataCellStyle="Porcentaje">
      <calculatedColumnFormula>IFERROR(AVERAGE(Tabla1[[#This Row],[Trimestre 1]:[Trimestre 4]]),"en proceso")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microsoft.com/office/2007/relationships/slicer" Target="../slicers/slicer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8D53-956D-4053-BA1A-ADD84681BAD9}">
  <sheetPr>
    <tabColor rgb="FFFF0000"/>
  </sheetPr>
  <dimension ref="B2:D79"/>
  <sheetViews>
    <sheetView showGridLines="0" showRowColHeaders="0" zoomScale="136" zoomScaleNormal="130" workbookViewId="0">
      <selection activeCell="F45" sqref="F45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4" ht="15.75" thickBot="1" x14ac:dyDescent="0.3">
      <c r="B2" s="1" t="s">
        <v>86</v>
      </c>
      <c r="C2" s="2">
        <f ca="1">TODAY()</f>
        <v>45642</v>
      </c>
    </row>
    <row r="4" spans="2:4" x14ac:dyDescent="0.25">
      <c r="B4" s="4" t="s">
        <v>79</v>
      </c>
      <c r="C4" s="4" t="s">
        <v>80</v>
      </c>
      <c r="D4" s="4" t="s">
        <v>88</v>
      </c>
    </row>
    <row r="5" spans="2:4" x14ac:dyDescent="0.25">
      <c r="B5" s="4" t="s">
        <v>71</v>
      </c>
      <c r="C5" s="4" t="s">
        <v>0</v>
      </c>
      <c r="D5" s="5">
        <v>1</v>
      </c>
    </row>
    <row r="6" spans="2:4" x14ac:dyDescent="0.25">
      <c r="B6" s="4" t="s">
        <v>71</v>
      </c>
      <c r="C6" s="4" t="s">
        <v>1</v>
      </c>
      <c r="D6" s="5">
        <v>1</v>
      </c>
    </row>
    <row r="7" spans="2:4" x14ac:dyDescent="0.25">
      <c r="B7" s="4" t="s">
        <v>71</v>
      </c>
      <c r="C7" s="4" t="s">
        <v>2</v>
      </c>
      <c r="D7" s="5">
        <v>1</v>
      </c>
    </row>
    <row r="8" spans="2:4" x14ac:dyDescent="0.25">
      <c r="B8" s="4" t="s">
        <v>72</v>
      </c>
      <c r="C8" s="4" t="s">
        <v>3</v>
      </c>
      <c r="D8" s="5">
        <v>1</v>
      </c>
    </row>
    <row r="9" spans="2:4" x14ac:dyDescent="0.25">
      <c r="B9" s="4" t="s">
        <v>72</v>
      </c>
      <c r="C9" s="4" t="s">
        <v>4</v>
      </c>
      <c r="D9" s="5">
        <v>1</v>
      </c>
    </row>
    <row r="10" spans="2:4" x14ac:dyDescent="0.25">
      <c r="B10" s="4" t="s">
        <v>72</v>
      </c>
      <c r="C10" s="4" t="s">
        <v>5</v>
      </c>
      <c r="D10" s="5">
        <v>1</v>
      </c>
    </row>
    <row r="11" spans="2:4" x14ac:dyDescent="0.25">
      <c r="B11" s="4" t="s">
        <v>72</v>
      </c>
      <c r="C11" s="4" t="s">
        <v>6</v>
      </c>
      <c r="D11" s="5">
        <v>1</v>
      </c>
    </row>
    <row r="12" spans="2:4" x14ac:dyDescent="0.25">
      <c r="B12" s="4" t="s">
        <v>72</v>
      </c>
      <c r="C12" s="4" t="s">
        <v>52</v>
      </c>
      <c r="D12" s="5">
        <v>1</v>
      </c>
    </row>
    <row r="13" spans="2:4" x14ac:dyDescent="0.25">
      <c r="B13" s="4" t="s">
        <v>72</v>
      </c>
      <c r="C13" s="4" t="s">
        <v>53</v>
      </c>
      <c r="D13" s="5">
        <v>1</v>
      </c>
    </row>
    <row r="14" spans="2:4" x14ac:dyDescent="0.25">
      <c r="B14" s="4" t="s">
        <v>72</v>
      </c>
      <c r="C14" s="4" t="s">
        <v>7</v>
      </c>
      <c r="D14" s="5">
        <v>1</v>
      </c>
    </row>
    <row r="15" spans="2:4" x14ac:dyDescent="0.25">
      <c r="B15" s="4" t="s">
        <v>73</v>
      </c>
      <c r="C15" s="4" t="s">
        <v>8</v>
      </c>
      <c r="D15" s="5">
        <v>1</v>
      </c>
    </row>
    <row r="16" spans="2:4" x14ac:dyDescent="0.25">
      <c r="B16" s="4" t="s">
        <v>73</v>
      </c>
      <c r="C16" s="4" t="s">
        <v>9</v>
      </c>
      <c r="D16" s="5">
        <v>1</v>
      </c>
    </row>
    <row r="17" spans="2:4" x14ac:dyDescent="0.25">
      <c r="B17" s="4" t="s">
        <v>73</v>
      </c>
      <c r="C17" s="4" t="s">
        <v>10</v>
      </c>
      <c r="D17" s="5">
        <v>1</v>
      </c>
    </row>
    <row r="18" spans="2:4" x14ac:dyDescent="0.25">
      <c r="B18" s="4" t="s">
        <v>73</v>
      </c>
      <c r="C18" s="4" t="s">
        <v>11</v>
      </c>
      <c r="D18" s="5">
        <v>1</v>
      </c>
    </row>
    <row r="19" spans="2:4" x14ac:dyDescent="0.25">
      <c r="B19" s="4" t="s">
        <v>73</v>
      </c>
      <c r="C19" s="4" t="s">
        <v>12</v>
      </c>
      <c r="D19" s="5">
        <v>0.54200000000000004</v>
      </c>
    </row>
    <row r="20" spans="2:4" x14ac:dyDescent="0.25">
      <c r="B20" s="4" t="s">
        <v>73</v>
      </c>
      <c r="C20" s="4" t="s">
        <v>13</v>
      </c>
      <c r="D20" s="5">
        <v>1</v>
      </c>
    </row>
    <row r="21" spans="2:4" x14ac:dyDescent="0.25">
      <c r="B21" s="4" t="s">
        <v>73</v>
      </c>
      <c r="C21" s="4" t="s">
        <v>14</v>
      </c>
      <c r="D21" s="5">
        <v>1</v>
      </c>
    </row>
    <row r="22" spans="2:4" x14ac:dyDescent="0.25">
      <c r="B22" s="4" t="s">
        <v>73</v>
      </c>
      <c r="C22" s="4" t="s">
        <v>15</v>
      </c>
      <c r="D22" s="5">
        <v>1</v>
      </c>
    </row>
    <row r="23" spans="2:4" x14ac:dyDescent="0.25">
      <c r="B23" s="4" t="s">
        <v>73</v>
      </c>
      <c r="C23" s="4" t="s">
        <v>16</v>
      </c>
      <c r="D23" s="5">
        <v>1</v>
      </c>
    </row>
    <row r="24" spans="2:4" x14ac:dyDescent="0.25">
      <c r="B24" s="4" t="s">
        <v>73</v>
      </c>
      <c r="C24" s="4" t="s">
        <v>17</v>
      </c>
      <c r="D24" s="5">
        <v>0.49530000000000002</v>
      </c>
    </row>
    <row r="25" spans="2:4" x14ac:dyDescent="0.25">
      <c r="B25" s="4" t="s">
        <v>73</v>
      </c>
      <c r="C25" s="4" t="s">
        <v>18</v>
      </c>
      <c r="D25" s="5">
        <v>1</v>
      </c>
    </row>
    <row r="26" spans="2:4" x14ac:dyDescent="0.25">
      <c r="B26" s="4" t="s">
        <v>73</v>
      </c>
      <c r="C26" s="4" t="s">
        <v>19</v>
      </c>
      <c r="D26" s="5">
        <v>1</v>
      </c>
    </row>
    <row r="27" spans="2:4" x14ac:dyDescent="0.25">
      <c r="B27" s="4" t="s">
        <v>73</v>
      </c>
      <c r="C27" s="4" t="s">
        <v>20</v>
      </c>
      <c r="D27" s="5">
        <v>0.96960000000000002</v>
      </c>
    </row>
    <row r="28" spans="2:4" x14ac:dyDescent="0.25">
      <c r="B28" s="4" t="s">
        <v>73</v>
      </c>
      <c r="C28" s="4" t="s">
        <v>21</v>
      </c>
      <c r="D28" s="5">
        <v>0.30049999999999999</v>
      </c>
    </row>
    <row r="29" spans="2:4" x14ac:dyDescent="0.25">
      <c r="B29" s="4" t="s">
        <v>73</v>
      </c>
      <c r="C29" s="4" t="s">
        <v>22</v>
      </c>
      <c r="D29" s="5">
        <v>1</v>
      </c>
    </row>
    <row r="30" spans="2:4" x14ac:dyDescent="0.25">
      <c r="B30" s="4" t="s">
        <v>73</v>
      </c>
      <c r="C30" s="4" t="s">
        <v>23</v>
      </c>
      <c r="D30" s="5">
        <v>1</v>
      </c>
    </row>
    <row r="31" spans="2:4" x14ac:dyDescent="0.25">
      <c r="B31" s="4" t="s">
        <v>73</v>
      </c>
      <c r="C31" s="4" t="s">
        <v>24</v>
      </c>
      <c r="D31" s="5">
        <v>0.52939999999999998</v>
      </c>
    </row>
    <row r="32" spans="2:4" x14ac:dyDescent="0.25">
      <c r="B32" s="4" t="s">
        <v>73</v>
      </c>
      <c r="C32" s="4" t="s">
        <v>25</v>
      </c>
      <c r="D32" s="5">
        <v>1</v>
      </c>
    </row>
    <row r="33" spans="2:4" x14ac:dyDescent="0.25">
      <c r="B33" s="4" t="s">
        <v>73</v>
      </c>
      <c r="C33" s="4" t="s">
        <v>26</v>
      </c>
      <c r="D33" s="5">
        <v>1</v>
      </c>
    </row>
    <row r="34" spans="2:4" x14ac:dyDescent="0.25">
      <c r="B34" s="4" t="s">
        <v>73</v>
      </c>
      <c r="C34" s="4" t="s">
        <v>27</v>
      </c>
      <c r="D34" s="5">
        <v>1</v>
      </c>
    </row>
    <row r="35" spans="2:4" x14ac:dyDescent="0.25">
      <c r="B35" s="4" t="s">
        <v>73</v>
      </c>
      <c r="C35" s="4" t="s">
        <v>28</v>
      </c>
      <c r="D35" s="5">
        <v>0.56010000000000004</v>
      </c>
    </row>
    <row r="36" spans="2:4" x14ac:dyDescent="0.25">
      <c r="B36" s="4" t="s">
        <v>73</v>
      </c>
      <c r="C36" s="4" t="s">
        <v>29</v>
      </c>
      <c r="D36" s="5">
        <v>0.87450000000000006</v>
      </c>
    </row>
    <row r="37" spans="2:4" x14ac:dyDescent="0.25">
      <c r="B37" s="4" t="s">
        <v>73</v>
      </c>
      <c r="C37" s="4" t="s">
        <v>30</v>
      </c>
      <c r="D37" s="5">
        <v>0.78949999999999998</v>
      </c>
    </row>
    <row r="38" spans="2:4" x14ac:dyDescent="0.25">
      <c r="B38" s="4" t="s">
        <v>73</v>
      </c>
      <c r="C38" s="4" t="s">
        <v>31</v>
      </c>
      <c r="D38" s="5">
        <v>1</v>
      </c>
    </row>
    <row r="39" spans="2:4" x14ac:dyDescent="0.25">
      <c r="B39" s="4" t="s">
        <v>73</v>
      </c>
      <c r="C39" s="4" t="s">
        <v>32</v>
      </c>
      <c r="D39" s="5">
        <v>1</v>
      </c>
    </row>
    <row r="40" spans="2:4" x14ac:dyDescent="0.25">
      <c r="B40" s="4" t="s">
        <v>73</v>
      </c>
      <c r="C40" s="4" t="s">
        <v>33</v>
      </c>
      <c r="D40" s="5">
        <v>1</v>
      </c>
    </row>
    <row r="41" spans="2:4" x14ac:dyDescent="0.25">
      <c r="B41" s="4" t="s">
        <v>73</v>
      </c>
      <c r="C41" s="4" t="s">
        <v>34</v>
      </c>
      <c r="D41" s="5">
        <v>1</v>
      </c>
    </row>
    <row r="42" spans="2:4" x14ac:dyDescent="0.25">
      <c r="B42" s="4" t="s">
        <v>73</v>
      </c>
      <c r="C42" s="4" t="s">
        <v>35</v>
      </c>
      <c r="D42" s="5">
        <v>1</v>
      </c>
    </row>
    <row r="43" spans="2:4" x14ac:dyDescent="0.25">
      <c r="B43" s="4" t="s">
        <v>73</v>
      </c>
      <c r="C43" s="4" t="s">
        <v>36</v>
      </c>
      <c r="D43" s="5">
        <v>1</v>
      </c>
    </row>
    <row r="44" spans="2:4" x14ac:dyDescent="0.25">
      <c r="B44" s="4" t="s">
        <v>73</v>
      </c>
      <c r="C44" s="4" t="s">
        <v>54</v>
      </c>
      <c r="D44" s="5">
        <v>0.95420000000000005</v>
      </c>
    </row>
    <row r="45" spans="2:4" x14ac:dyDescent="0.25">
      <c r="B45" s="4" t="s">
        <v>73</v>
      </c>
      <c r="C45" s="4" t="s">
        <v>93</v>
      </c>
      <c r="D45" s="5">
        <v>1</v>
      </c>
    </row>
    <row r="46" spans="2:4" x14ac:dyDescent="0.25">
      <c r="B46" s="4" t="s">
        <v>73</v>
      </c>
      <c r="C46" s="4" t="s">
        <v>37</v>
      </c>
      <c r="D46" s="5">
        <v>1</v>
      </c>
    </row>
    <row r="47" spans="2:4" x14ac:dyDescent="0.25">
      <c r="B47" s="4" t="s">
        <v>73</v>
      </c>
      <c r="C47" s="4" t="s">
        <v>38</v>
      </c>
      <c r="D47" s="5">
        <v>5.8000000000000003E-2</v>
      </c>
    </row>
    <row r="48" spans="2:4" x14ac:dyDescent="0.25">
      <c r="B48" s="4" t="s">
        <v>73</v>
      </c>
      <c r="C48" s="4" t="s">
        <v>39</v>
      </c>
      <c r="D48" s="5">
        <v>1</v>
      </c>
    </row>
    <row r="49" spans="2:4" x14ac:dyDescent="0.25">
      <c r="B49" s="4" t="s">
        <v>73</v>
      </c>
      <c r="C49" s="4" t="s">
        <v>70</v>
      </c>
      <c r="D49" s="5">
        <v>1</v>
      </c>
    </row>
    <row r="50" spans="2:4" x14ac:dyDescent="0.25">
      <c r="B50" s="4" t="s">
        <v>73</v>
      </c>
      <c r="C50" s="4" t="s">
        <v>40</v>
      </c>
      <c r="D50" s="5">
        <v>1</v>
      </c>
    </row>
    <row r="51" spans="2:4" x14ac:dyDescent="0.25">
      <c r="B51" s="4" t="s">
        <v>73</v>
      </c>
      <c r="C51" s="4" t="s">
        <v>41</v>
      </c>
      <c r="D51" s="5">
        <v>1</v>
      </c>
    </row>
    <row r="52" spans="2:4" x14ac:dyDescent="0.25">
      <c r="B52" s="4" t="s">
        <v>73</v>
      </c>
      <c r="C52" s="4" t="s">
        <v>42</v>
      </c>
      <c r="D52" s="5">
        <v>1</v>
      </c>
    </row>
    <row r="53" spans="2:4" x14ac:dyDescent="0.25">
      <c r="B53" s="4" t="s">
        <v>73</v>
      </c>
      <c r="C53" s="4" t="s">
        <v>43</v>
      </c>
      <c r="D53" s="5">
        <v>0</v>
      </c>
    </row>
    <row r="54" spans="2:4" x14ac:dyDescent="0.25">
      <c r="B54" s="4" t="s">
        <v>73</v>
      </c>
      <c r="C54" s="4" t="s">
        <v>44</v>
      </c>
      <c r="D54" s="5">
        <v>0.48299999999999998</v>
      </c>
    </row>
    <row r="55" spans="2:4" x14ac:dyDescent="0.25">
      <c r="B55" s="4" t="s">
        <v>73</v>
      </c>
      <c r="C55" s="4" t="s">
        <v>45</v>
      </c>
      <c r="D55" s="5">
        <v>0.70399999999999996</v>
      </c>
    </row>
    <row r="56" spans="2:4" x14ac:dyDescent="0.25">
      <c r="B56" s="4" t="s">
        <v>73</v>
      </c>
      <c r="C56" s="4" t="s">
        <v>46</v>
      </c>
      <c r="D56" s="5">
        <v>1</v>
      </c>
    </row>
    <row r="57" spans="2:4" x14ac:dyDescent="0.25">
      <c r="B57" s="4" t="s">
        <v>73</v>
      </c>
      <c r="C57" s="4" t="s">
        <v>47</v>
      </c>
      <c r="D57" s="5">
        <v>0.53890000000000005</v>
      </c>
    </row>
    <row r="58" spans="2:4" x14ac:dyDescent="0.25">
      <c r="B58" s="4" t="s">
        <v>73</v>
      </c>
      <c r="C58" s="4" t="s">
        <v>48</v>
      </c>
      <c r="D58" s="5">
        <v>0.30470000000000003</v>
      </c>
    </row>
    <row r="59" spans="2:4" x14ac:dyDescent="0.25">
      <c r="B59" s="4" t="s">
        <v>73</v>
      </c>
      <c r="C59" s="4" t="s">
        <v>49</v>
      </c>
      <c r="D59" s="5">
        <v>1</v>
      </c>
    </row>
    <row r="60" spans="2:4" x14ac:dyDescent="0.25">
      <c r="B60" s="4" t="s">
        <v>73</v>
      </c>
      <c r="C60" s="4" t="s">
        <v>50</v>
      </c>
      <c r="D60" s="5">
        <v>1</v>
      </c>
    </row>
    <row r="61" spans="2:4" x14ac:dyDescent="0.25">
      <c r="B61" s="4" t="s">
        <v>74</v>
      </c>
      <c r="C61" s="4" t="s">
        <v>64</v>
      </c>
      <c r="D61" s="5">
        <v>0.71850000000000003</v>
      </c>
    </row>
    <row r="62" spans="2:4" x14ac:dyDescent="0.25">
      <c r="B62" s="4" t="s">
        <v>74</v>
      </c>
      <c r="C62" s="4" t="s">
        <v>65</v>
      </c>
      <c r="D62" s="5">
        <v>1</v>
      </c>
    </row>
    <row r="63" spans="2:4" x14ac:dyDescent="0.25">
      <c r="B63" s="4" t="s">
        <v>74</v>
      </c>
      <c r="C63" s="4" t="s">
        <v>66</v>
      </c>
      <c r="D63" s="5">
        <v>0.64239999999999997</v>
      </c>
    </row>
    <row r="64" spans="2:4" x14ac:dyDescent="0.25">
      <c r="B64" s="4" t="s">
        <v>75</v>
      </c>
      <c r="C64" s="4" t="s">
        <v>51</v>
      </c>
      <c r="D64" s="5">
        <v>1</v>
      </c>
    </row>
    <row r="65" spans="2:4" x14ac:dyDescent="0.25">
      <c r="B65" s="4" t="s">
        <v>75</v>
      </c>
      <c r="C65" s="4" t="s">
        <v>91</v>
      </c>
      <c r="D65" s="5" t="s">
        <v>92</v>
      </c>
    </row>
    <row r="66" spans="2:4" x14ac:dyDescent="0.25">
      <c r="B66" s="4" t="s">
        <v>76</v>
      </c>
      <c r="C66" s="4" t="s">
        <v>55</v>
      </c>
      <c r="D66" s="5">
        <v>1</v>
      </c>
    </row>
    <row r="67" spans="2:4" x14ac:dyDescent="0.25">
      <c r="B67" s="4" t="s">
        <v>76</v>
      </c>
      <c r="C67" s="4" t="s">
        <v>56</v>
      </c>
      <c r="D67" s="5">
        <v>0.86739999999999995</v>
      </c>
    </row>
    <row r="68" spans="2:4" x14ac:dyDescent="0.25">
      <c r="B68" s="4" t="s">
        <v>76</v>
      </c>
      <c r="C68" s="4" t="s">
        <v>57</v>
      </c>
      <c r="D68" s="5">
        <v>0.6804</v>
      </c>
    </row>
    <row r="69" spans="2:4" x14ac:dyDescent="0.25">
      <c r="B69" s="4" t="s">
        <v>76</v>
      </c>
      <c r="C69" s="4" t="s">
        <v>58</v>
      </c>
      <c r="D69" s="5">
        <v>0</v>
      </c>
    </row>
    <row r="70" spans="2:4" x14ac:dyDescent="0.25">
      <c r="B70" s="4" t="s">
        <v>76</v>
      </c>
      <c r="C70" s="4" t="s">
        <v>59</v>
      </c>
      <c r="D70" s="5">
        <v>1</v>
      </c>
    </row>
    <row r="71" spans="2:4" x14ac:dyDescent="0.25">
      <c r="B71" s="4" t="s">
        <v>76</v>
      </c>
      <c r="C71" s="4" t="s">
        <v>90</v>
      </c>
      <c r="D71" s="5">
        <v>1</v>
      </c>
    </row>
    <row r="72" spans="2:4" x14ac:dyDescent="0.25">
      <c r="B72" s="4" t="s">
        <v>76</v>
      </c>
      <c r="C72" s="4" t="s">
        <v>60</v>
      </c>
      <c r="D72" s="5">
        <v>1</v>
      </c>
    </row>
    <row r="73" spans="2:4" x14ac:dyDescent="0.25">
      <c r="B73" s="4" t="s">
        <v>76</v>
      </c>
      <c r="C73" s="4" t="s">
        <v>61</v>
      </c>
      <c r="D73" s="5">
        <v>1</v>
      </c>
    </row>
    <row r="74" spans="2:4" x14ac:dyDescent="0.25">
      <c r="B74" s="4" t="s">
        <v>77</v>
      </c>
      <c r="C74" s="4" t="s">
        <v>67</v>
      </c>
      <c r="D74" s="5">
        <v>1</v>
      </c>
    </row>
    <row r="75" spans="2:4" x14ac:dyDescent="0.25">
      <c r="B75" s="4" t="s">
        <v>77</v>
      </c>
      <c r="C75" s="4" t="s">
        <v>68</v>
      </c>
      <c r="D75" s="5">
        <v>1</v>
      </c>
    </row>
    <row r="76" spans="2:4" x14ac:dyDescent="0.25">
      <c r="B76" s="4" t="s">
        <v>77</v>
      </c>
      <c r="C76" s="4" t="s">
        <v>69</v>
      </c>
      <c r="D76" s="5">
        <v>1</v>
      </c>
    </row>
    <row r="77" spans="2:4" x14ac:dyDescent="0.25">
      <c r="B77" s="4" t="s">
        <v>77</v>
      </c>
      <c r="C77" s="4" t="s">
        <v>63</v>
      </c>
      <c r="D77" s="5">
        <v>1</v>
      </c>
    </row>
    <row r="78" spans="2:4" x14ac:dyDescent="0.25">
      <c r="B78" s="4" t="s">
        <v>78</v>
      </c>
      <c r="C78" s="4" t="s">
        <v>62</v>
      </c>
      <c r="D78" s="5">
        <v>1</v>
      </c>
    </row>
    <row r="79" spans="2:4" ht="17.25" x14ac:dyDescent="0.3">
      <c r="B79" s="22" t="s">
        <v>85</v>
      </c>
      <c r="C79" s="12">
        <f>AVERAGE(D79:D79)</f>
        <v>0.87688219178082172</v>
      </c>
      <c r="D79" s="8">
        <f>SUBTOTAL(101,Tabla13457[Anual])</f>
        <v>0.87688219178082172</v>
      </c>
    </row>
  </sheetData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8071E873-34FE-4F24-88E7-CE21F42F5E69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D5:D78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DEF0-BE19-41C7-99F8-CA2CD0A1F91D}">
  <sheetPr>
    <tabColor rgb="FFFFC000"/>
  </sheetPr>
  <dimension ref="B2:G79"/>
  <sheetViews>
    <sheetView showGridLines="0" showRowColHeaders="0" topLeftCell="A21" zoomScale="130" zoomScaleNormal="130" workbookViewId="0">
      <selection activeCell="C44" sqref="C44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6" width="13.7109375" style="7" customWidth="1"/>
  </cols>
  <sheetData>
    <row r="2" spans="2:7" ht="15.75" thickBot="1" x14ac:dyDescent="0.3">
      <c r="B2" s="1" t="s">
        <v>86</v>
      </c>
      <c r="C2" s="2">
        <f ca="1">TODAY()</f>
        <v>45642</v>
      </c>
    </row>
    <row r="4" spans="2:7" x14ac:dyDescent="0.25">
      <c r="B4" s="4" t="s">
        <v>79</v>
      </c>
      <c r="C4" s="4" t="s">
        <v>80</v>
      </c>
      <c r="D4" s="6" t="s">
        <v>87</v>
      </c>
      <c r="E4" s="6" t="s">
        <v>83</v>
      </c>
      <c r="F4" s="6" t="s">
        <v>84</v>
      </c>
      <c r="G4" s="6" t="s">
        <v>88</v>
      </c>
    </row>
    <row r="5" spans="2:7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20">
        <f>AVERAGE(Tabla13456[[#This Row],[Trimestres 1 y 2]:[Trimestre 4]])</f>
        <v>1</v>
      </c>
    </row>
    <row r="6" spans="2:7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20">
        <f>AVERAGE(Tabla13456[[#This Row],[Trimestres 1 y 2]:[Trimestre 4]])</f>
        <v>1</v>
      </c>
    </row>
    <row r="7" spans="2:7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20">
        <f>AVERAGE(Tabla13456[[#This Row],[Trimestres 1 y 2]:[Trimestre 4]])</f>
        <v>1</v>
      </c>
    </row>
    <row r="8" spans="2:7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20">
        <f>AVERAGE(Tabla13456[[#This Row],[Trimestres 1 y 2]:[Trimestre 4]])</f>
        <v>1</v>
      </c>
    </row>
    <row r="9" spans="2:7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20">
        <f>AVERAGE(Tabla13456[[#This Row],[Trimestres 1 y 2]:[Trimestre 4]])</f>
        <v>1</v>
      </c>
    </row>
    <row r="10" spans="2:7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20">
        <f>AVERAGE(Tabla13456[[#This Row],[Trimestres 1 y 2]:[Trimestre 4]])</f>
        <v>1</v>
      </c>
    </row>
    <row r="11" spans="2:7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20">
        <f>AVERAGE(Tabla13456[[#This Row],[Trimestres 1 y 2]:[Trimestre 4]])</f>
        <v>1</v>
      </c>
    </row>
    <row r="12" spans="2:7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20">
        <f>AVERAGE(Tabla13456[[#This Row],[Trimestres 1 y 2]:[Trimestre 4]])</f>
        <v>1</v>
      </c>
    </row>
    <row r="13" spans="2:7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20">
        <f>AVERAGE(Tabla13456[[#This Row],[Trimestres 1 y 2]:[Trimestre 4]])</f>
        <v>1</v>
      </c>
    </row>
    <row r="14" spans="2:7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20">
        <f>AVERAGE(Tabla13456[[#This Row],[Trimestres 1 y 2]:[Trimestre 4]])</f>
        <v>1</v>
      </c>
    </row>
    <row r="15" spans="2:7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20">
        <f>AVERAGE(Tabla13456[[#This Row],[Trimestres 1 y 2]:[Trimestre 4]])</f>
        <v>1</v>
      </c>
    </row>
    <row r="16" spans="2:7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0.91900000000000004</v>
      </c>
      <c r="G16" s="20">
        <f>AVERAGE(Tabla13456[[#This Row],[Trimestres 1 y 2]:[Trimestre 4]])</f>
        <v>0.97299999999999998</v>
      </c>
    </row>
    <row r="17" spans="2:7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20">
        <f>AVERAGE(Tabla13456[[#This Row],[Trimestres 1 y 2]:[Trimestre 4]])</f>
        <v>1</v>
      </c>
    </row>
    <row r="18" spans="2:7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20">
        <f>AVERAGE(Tabla13456[[#This Row],[Trimestres 1 y 2]:[Trimestre 4]])</f>
        <v>1</v>
      </c>
    </row>
    <row r="19" spans="2:7" x14ac:dyDescent="0.25">
      <c r="B19" s="4" t="s">
        <v>73</v>
      </c>
      <c r="C19" s="4" t="s">
        <v>12</v>
      </c>
      <c r="D19" s="5">
        <v>0.92800000000000005</v>
      </c>
      <c r="E19" s="5">
        <v>0</v>
      </c>
      <c r="F19" s="5">
        <v>0.626</v>
      </c>
      <c r="G19" s="20">
        <f>AVERAGE(Tabla13456[[#This Row],[Trimestres 1 y 2]:[Trimestre 4]])</f>
        <v>0.51800000000000002</v>
      </c>
    </row>
    <row r="20" spans="2:7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20">
        <f>AVERAGE(Tabla13456[[#This Row],[Trimestres 1 y 2]:[Trimestre 4]])</f>
        <v>1</v>
      </c>
    </row>
    <row r="21" spans="2:7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0.996</v>
      </c>
      <c r="G21" s="20">
        <f>AVERAGE(Tabla13456[[#This Row],[Trimestres 1 y 2]:[Trimestre 4]])</f>
        <v>0.9986666666666667</v>
      </c>
    </row>
    <row r="22" spans="2:7" x14ac:dyDescent="0.25">
      <c r="B22" s="4" t="s">
        <v>73</v>
      </c>
      <c r="C22" s="4" t="s">
        <v>15</v>
      </c>
      <c r="D22" s="5">
        <v>0.94779999999999998</v>
      </c>
      <c r="E22" s="5">
        <v>0.91700000000000004</v>
      </c>
      <c r="F22" s="5">
        <v>0.86599999999999999</v>
      </c>
      <c r="G22" s="20">
        <f>AVERAGE(Tabla13456[[#This Row],[Trimestres 1 y 2]:[Trimestre 4]])</f>
        <v>0.91026666666666667</v>
      </c>
    </row>
    <row r="23" spans="2:7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0.98099999999999998</v>
      </c>
      <c r="G23" s="20">
        <f>AVERAGE(Tabla13456[[#This Row],[Trimestres 1 y 2]:[Trimestre 4]])</f>
        <v>0.99366666666666659</v>
      </c>
    </row>
    <row r="24" spans="2:7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0.97299999999999998</v>
      </c>
      <c r="G24" s="20">
        <f>AVERAGE(Tabla13456[[#This Row],[Trimestres 1 y 2]:[Trimestre 4]])</f>
        <v>0.99099999999999999</v>
      </c>
    </row>
    <row r="25" spans="2:7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20">
        <f>AVERAGE(Tabla13456[[#This Row],[Trimestres 1 y 2]:[Trimestre 4]])</f>
        <v>1</v>
      </c>
    </row>
    <row r="26" spans="2:7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20">
        <f>AVERAGE(Tabla13456[[#This Row],[Trimestres 1 y 2]:[Trimestre 4]])</f>
        <v>1</v>
      </c>
    </row>
    <row r="27" spans="2:7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0.98499999999999999</v>
      </c>
      <c r="G27" s="20">
        <f>AVERAGE(Tabla13456[[#This Row],[Trimestres 1 y 2]:[Trimestre 4]])</f>
        <v>0.995</v>
      </c>
    </row>
    <row r="28" spans="2:7" x14ac:dyDescent="0.25">
      <c r="B28" s="4" t="s">
        <v>73</v>
      </c>
      <c r="C28" s="4" t="s">
        <v>21</v>
      </c>
      <c r="D28" s="5">
        <v>1</v>
      </c>
      <c r="E28" s="5">
        <v>0.66100000000000003</v>
      </c>
      <c r="F28" s="5">
        <v>0.65300000000000002</v>
      </c>
      <c r="G28" s="20">
        <f>AVERAGE(Tabla13456[[#This Row],[Trimestres 1 y 2]:[Trimestre 4]])</f>
        <v>0.77133333333333332</v>
      </c>
    </row>
    <row r="29" spans="2:7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20">
        <f>AVERAGE(Tabla13456[[#This Row],[Trimestres 1 y 2]:[Trimestre 4]])</f>
        <v>1</v>
      </c>
    </row>
    <row r="30" spans="2:7" x14ac:dyDescent="0.25">
      <c r="B30" s="4" t="s">
        <v>73</v>
      </c>
      <c r="C30" s="4" t="s">
        <v>23</v>
      </c>
      <c r="D30" s="5">
        <v>1</v>
      </c>
      <c r="E30" s="5">
        <v>1</v>
      </c>
      <c r="F30" s="5">
        <v>0.97899999999999998</v>
      </c>
      <c r="G30" s="20">
        <f>AVERAGE(Tabla13456[[#This Row],[Trimestres 1 y 2]:[Trimestre 4]])</f>
        <v>0.99299999999999999</v>
      </c>
    </row>
    <row r="31" spans="2:7" x14ac:dyDescent="0.25">
      <c r="B31" s="4" t="s">
        <v>73</v>
      </c>
      <c r="C31" s="4" t="s">
        <v>24</v>
      </c>
      <c r="D31" s="5">
        <v>0.81820000000000004</v>
      </c>
      <c r="E31" s="5">
        <v>0.40799999999999997</v>
      </c>
      <c r="F31" s="5">
        <v>0.53649999999999998</v>
      </c>
      <c r="G31" s="20">
        <f>AVERAGE(Tabla13456[[#This Row],[Trimestres 1 y 2]:[Trimestre 4]])</f>
        <v>0.58756666666666668</v>
      </c>
    </row>
    <row r="32" spans="2:7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20">
        <f>AVERAGE(Tabla13456[[#This Row],[Trimestres 1 y 2]:[Trimestre 4]])</f>
        <v>1</v>
      </c>
    </row>
    <row r="33" spans="2:7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0.78</v>
      </c>
      <c r="G33" s="20">
        <f>AVERAGE(Tabla13456[[#This Row],[Trimestres 1 y 2]:[Trimestre 4]])</f>
        <v>0.92666666666666675</v>
      </c>
    </row>
    <row r="34" spans="2:7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20">
        <f>AVERAGE(Tabla13456[[#This Row],[Trimestres 1 y 2]:[Trimestre 4]])</f>
        <v>1</v>
      </c>
    </row>
    <row r="35" spans="2:7" x14ac:dyDescent="0.25">
      <c r="B35" s="4" t="s">
        <v>73</v>
      </c>
      <c r="C35" s="4" t="s">
        <v>28</v>
      </c>
      <c r="D35" s="5">
        <v>0.97019999999999995</v>
      </c>
      <c r="E35" s="5">
        <v>0.81899999999999995</v>
      </c>
      <c r="F35" s="5">
        <v>0.83099999999999996</v>
      </c>
      <c r="G35" s="20">
        <f>AVERAGE(Tabla13456[[#This Row],[Trimestres 1 y 2]:[Trimestre 4]])</f>
        <v>0.87339999999999984</v>
      </c>
    </row>
    <row r="36" spans="2:7" x14ac:dyDescent="0.25">
      <c r="B36" s="4" t="s">
        <v>73</v>
      </c>
      <c r="C36" s="4" t="s">
        <v>29</v>
      </c>
      <c r="D36" s="5">
        <v>1</v>
      </c>
      <c r="E36" s="5">
        <v>0.76100000000000001</v>
      </c>
      <c r="F36" s="5">
        <v>0.90400000000000003</v>
      </c>
      <c r="G36" s="20">
        <f>AVERAGE(Tabla13456[[#This Row],[Trimestres 1 y 2]:[Trimestre 4]])</f>
        <v>0.88833333333333331</v>
      </c>
    </row>
    <row r="37" spans="2:7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0.90200000000000002</v>
      </c>
      <c r="G37" s="20">
        <f>AVERAGE(Tabla13456[[#This Row],[Trimestres 1 y 2]:[Trimestre 4]])</f>
        <v>0.96733333333333338</v>
      </c>
    </row>
    <row r="38" spans="2:7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20">
        <f>AVERAGE(Tabla13456[[#This Row],[Trimestres 1 y 2]:[Trimestre 4]])</f>
        <v>1</v>
      </c>
    </row>
    <row r="39" spans="2:7" x14ac:dyDescent="0.25">
      <c r="B39" s="4" t="s">
        <v>73</v>
      </c>
      <c r="C39" s="4" t="s">
        <v>32</v>
      </c>
      <c r="D39" s="5">
        <v>0.98680000000000001</v>
      </c>
      <c r="E39" s="5">
        <v>1</v>
      </c>
      <c r="F39" s="5">
        <v>1</v>
      </c>
      <c r="G39" s="20">
        <f>AVERAGE(Tabla13456[[#This Row],[Trimestres 1 y 2]:[Trimestre 4]])</f>
        <v>0.99560000000000004</v>
      </c>
    </row>
    <row r="40" spans="2:7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0.96899999999999997</v>
      </c>
      <c r="G40" s="20">
        <f>AVERAGE(Tabla13456[[#This Row],[Trimestres 1 y 2]:[Trimestre 4]])</f>
        <v>0.98966666666666658</v>
      </c>
    </row>
    <row r="41" spans="2:7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0.95499999999999996</v>
      </c>
      <c r="G41" s="20">
        <f>AVERAGE(Tabla13456[[#This Row],[Trimestres 1 y 2]:[Trimestre 4]])</f>
        <v>0.98499999999999999</v>
      </c>
    </row>
    <row r="42" spans="2:7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20">
        <f>AVERAGE(Tabla13456[[#This Row],[Trimestres 1 y 2]:[Trimestre 4]])</f>
        <v>1</v>
      </c>
    </row>
    <row r="43" spans="2:7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20">
        <f>AVERAGE(Tabla13456[[#This Row],[Trimestres 1 y 2]:[Trimestre 4]])</f>
        <v>1</v>
      </c>
    </row>
    <row r="44" spans="2:7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0.96489999999999998</v>
      </c>
      <c r="G44" s="20">
        <f>AVERAGE(Tabla13456[[#This Row],[Trimestres 1 y 2]:[Trimestre 4]])</f>
        <v>0.98830000000000007</v>
      </c>
    </row>
    <row r="45" spans="2:7" x14ac:dyDescent="0.25">
      <c r="B45" s="4" t="s">
        <v>73</v>
      </c>
      <c r="C45" s="4" t="s">
        <v>93</v>
      </c>
      <c r="D45" s="5">
        <v>0.95609999999999995</v>
      </c>
      <c r="E45" s="5">
        <v>0</v>
      </c>
      <c r="F45" s="5">
        <v>1</v>
      </c>
      <c r="G45" s="20">
        <f>AVERAGE(Tabla13456[[#This Row],[Trimestres 1 y 2]:[Trimestre 4]])</f>
        <v>0.65203333333333335</v>
      </c>
    </row>
    <row r="46" spans="2:7" x14ac:dyDescent="0.25">
      <c r="B46" s="4" t="s">
        <v>73</v>
      </c>
      <c r="C46" s="4" t="s">
        <v>37</v>
      </c>
      <c r="D46" s="5">
        <v>0.83930000000000005</v>
      </c>
      <c r="E46" s="5">
        <v>0</v>
      </c>
      <c r="F46" s="5">
        <v>0.69</v>
      </c>
      <c r="G46" s="20">
        <f>AVERAGE(Tabla13456[[#This Row],[Trimestres 1 y 2]:[Trimestre 4]])</f>
        <v>0.5097666666666667</v>
      </c>
    </row>
    <row r="47" spans="2:7" x14ac:dyDescent="0.25">
      <c r="B47" s="4" t="s">
        <v>73</v>
      </c>
      <c r="C47" s="4" t="s">
        <v>38</v>
      </c>
      <c r="D47" s="5">
        <v>1</v>
      </c>
      <c r="E47" s="5">
        <v>0.93700000000000006</v>
      </c>
      <c r="F47" s="5">
        <v>0.96799999999999997</v>
      </c>
      <c r="G47" s="20">
        <f>AVERAGE(Tabla13456[[#This Row],[Trimestres 1 y 2]:[Trimestre 4]])</f>
        <v>0.96833333333333338</v>
      </c>
    </row>
    <row r="48" spans="2:7" x14ac:dyDescent="0.25">
      <c r="B48" s="4" t="s">
        <v>73</v>
      </c>
      <c r="C48" s="4" t="s">
        <v>39</v>
      </c>
      <c r="D48" s="5">
        <v>1</v>
      </c>
      <c r="E48" s="5">
        <v>0.89700000000000002</v>
      </c>
      <c r="F48" s="5">
        <v>0.879</v>
      </c>
      <c r="G48" s="20">
        <f>AVERAGE(Tabla13456[[#This Row],[Trimestres 1 y 2]:[Trimestre 4]])</f>
        <v>0.92533333333333323</v>
      </c>
    </row>
    <row r="49" spans="2:7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20">
        <f>AVERAGE(Tabla13456[[#This Row],[Trimestres 1 y 2]:[Trimestre 4]])</f>
        <v>1</v>
      </c>
    </row>
    <row r="50" spans="2:7" x14ac:dyDescent="0.25">
      <c r="B50" s="4" t="s">
        <v>73</v>
      </c>
      <c r="C50" s="4" t="s">
        <v>40</v>
      </c>
      <c r="D50" s="5">
        <v>0.88160000000000005</v>
      </c>
      <c r="E50" s="5">
        <v>0.42420000000000002</v>
      </c>
      <c r="F50" s="5">
        <v>0.78700000000000003</v>
      </c>
      <c r="G50" s="20">
        <f>AVERAGE(Tabla13456[[#This Row],[Trimestres 1 y 2]:[Trimestre 4]])</f>
        <v>0.6976</v>
      </c>
    </row>
    <row r="51" spans="2:7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20">
        <f>AVERAGE(Tabla13456[[#This Row],[Trimestres 1 y 2]:[Trimestre 4]])</f>
        <v>1</v>
      </c>
    </row>
    <row r="52" spans="2:7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20">
        <f>AVERAGE(Tabla13456[[#This Row],[Trimestres 1 y 2]:[Trimestre 4]])</f>
        <v>1</v>
      </c>
    </row>
    <row r="53" spans="2:7" x14ac:dyDescent="0.25">
      <c r="B53" s="4" t="s">
        <v>73</v>
      </c>
      <c r="C53" s="4" t="s">
        <v>43</v>
      </c>
      <c r="D53" s="5">
        <v>1</v>
      </c>
      <c r="E53" s="5">
        <v>0.90100000000000002</v>
      </c>
      <c r="F53" s="5">
        <v>0.93600000000000005</v>
      </c>
      <c r="G53" s="20">
        <f>AVERAGE(Tabla13456[[#This Row],[Trimestres 1 y 2]:[Trimestre 4]])</f>
        <v>0.94566666666666677</v>
      </c>
    </row>
    <row r="54" spans="2:7" x14ac:dyDescent="0.25">
      <c r="B54" s="4" t="s">
        <v>73</v>
      </c>
      <c r="C54" s="4" t="s">
        <v>44</v>
      </c>
      <c r="D54" s="5">
        <v>1</v>
      </c>
      <c r="E54" s="5">
        <v>0.93200000000000005</v>
      </c>
      <c r="F54" s="5">
        <v>0.90600000000000003</v>
      </c>
      <c r="G54" s="20">
        <f>AVERAGE(Tabla13456[[#This Row],[Trimestres 1 y 2]:[Trimestre 4]])</f>
        <v>0.94600000000000006</v>
      </c>
    </row>
    <row r="55" spans="2:7" x14ac:dyDescent="0.25">
      <c r="B55" s="4" t="s">
        <v>73</v>
      </c>
      <c r="C55" s="4" t="s">
        <v>45</v>
      </c>
      <c r="D55" s="5">
        <v>1</v>
      </c>
      <c r="E55" s="5">
        <v>0.80600000000000005</v>
      </c>
      <c r="F55" s="5">
        <v>1</v>
      </c>
      <c r="G55" s="20">
        <f>AVERAGE(Tabla13456[[#This Row],[Trimestres 1 y 2]:[Trimestre 4]])</f>
        <v>0.93533333333333335</v>
      </c>
    </row>
    <row r="56" spans="2:7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20">
        <f>AVERAGE(Tabla13456[[#This Row],[Trimestres 1 y 2]:[Trimestre 4]])</f>
        <v>1</v>
      </c>
    </row>
    <row r="57" spans="2:7" x14ac:dyDescent="0.25">
      <c r="B57" s="4" t="s">
        <v>73</v>
      </c>
      <c r="C57" s="4" t="s">
        <v>47</v>
      </c>
      <c r="D57" s="5">
        <v>1</v>
      </c>
      <c r="E57" s="5">
        <v>0.74299999999999999</v>
      </c>
      <c r="F57" s="5">
        <v>0.91800000000000004</v>
      </c>
      <c r="G57" s="20">
        <f>AVERAGE(Tabla13456[[#This Row],[Trimestres 1 y 2]:[Trimestre 4]])</f>
        <v>0.88700000000000001</v>
      </c>
    </row>
    <row r="58" spans="2:7" x14ac:dyDescent="0.25">
      <c r="B58" s="4" t="s">
        <v>73</v>
      </c>
      <c r="C58" s="4" t="s">
        <v>48</v>
      </c>
      <c r="D58" s="5">
        <v>0.95399999999999996</v>
      </c>
      <c r="E58" s="5">
        <v>0.60299999999999998</v>
      </c>
      <c r="F58" s="5">
        <v>0.75900000000000001</v>
      </c>
      <c r="G58" s="20">
        <f>AVERAGE(Tabla13456[[#This Row],[Trimestres 1 y 2]:[Trimestre 4]])</f>
        <v>0.77199999999999991</v>
      </c>
    </row>
    <row r="59" spans="2:7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20">
        <f>AVERAGE(Tabla13456[[#This Row],[Trimestres 1 y 2]:[Trimestre 4]])</f>
        <v>1</v>
      </c>
    </row>
    <row r="60" spans="2:7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0.98329999999999995</v>
      </c>
      <c r="G60" s="20">
        <f>AVERAGE(Tabla13456[[#This Row],[Trimestres 1 y 2]:[Trimestre 4]])</f>
        <v>0.99443333333333328</v>
      </c>
    </row>
    <row r="61" spans="2:7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20">
        <f>AVERAGE(Tabla13456[[#This Row],[Trimestres 1 y 2]:[Trimestre 4]])</f>
        <v>1</v>
      </c>
    </row>
    <row r="62" spans="2:7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20">
        <f>AVERAGE(Tabla13456[[#This Row],[Trimestres 1 y 2]:[Trimestre 4]])</f>
        <v>1</v>
      </c>
    </row>
    <row r="63" spans="2:7" x14ac:dyDescent="0.25">
      <c r="B63" s="4" t="s">
        <v>74</v>
      </c>
      <c r="C63" s="4" t="s">
        <v>66</v>
      </c>
      <c r="D63" s="5">
        <v>1</v>
      </c>
      <c r="E63" s="5">
        <v>0.88019999999999998</v>
      </c>
      <c r="F63" s="5">
        <v>1</v>
      </c>
      <c r="G63" s="20">
        <f>AVERAGE(Tabla13456[[#This Row],[Trimestres 1 y 2]:[Trimestre 4]])</f>
        <v>0.96006666666666662</v>
      </c>
    </row>
    <row r="64" spans="2:7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20">
        <f>AVERAGE(Tabla13456[[#This Row],[Trimestres 1 y 2]:[Trimestre 4]])</f>
        <v>1</v>
      </c>
    </row>
    <row r="65" spans="2:7" x14ac:dyDescent="0.25">
      <c r="B65" s="4" t="s">
        <v>75</v>
      </c>
      <c r="C65" s="4" t="s">
        <v>91</v>
      </c>
      <c r="D65" s="20" t="s">
        <v>92</v>
      </c>
      <c r="E65" s="20" t="s">
        <v>92</v>
      </c>
      <c r="F65" s="20" t="s">
        <v>92</v>
      </c>
      <c r="G65" s="20" t="s">
        <v>92</v>
      </c>
    </row>
    <row r="66" spans="2:7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0.88200000000000001</v>
      </c>
      <c r="G66" s="20">
        <f>AVERAGE(Tabla13456[[#This Row],[Trimestres 1 y 2]:[Trimestre 4]])</f>
        <v>0.96066666666666667</v>
      </c>
    </row>
    <row r="67" spans="2:7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20">
        <f>AVERAGE(Tabla13456[[#This Row],[Trimestres 1 y 2]:[Trimestre 4]])</f>
        <v>1</v>
      </c>
    </row>
    <row r="68" spans="2:7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20">
        <f>AVERAGE(Tabla13456[[#This Row],[Trimestres 1 y 2]:[Trimestre 4]])</f>
        <v>1</v>
      </c>
    </row>
    <row r="69" spans="2:7" x14ac:dyDescent="0.25">
      <c r="B69" s="4" t="s">
        <v>76</v>
      </c>
      <c r="C69" s="4" t="s">
        <v>58</v>
      </c>
      <c r="D69" s="5">
        <v>0.13200000000000001</v>
      </c>
      <c r="E69" s="5">
        <v>0</v>
      </c>
      <c r="F69" s="5">
        <v>0.151</v>
      </c>
      <c r="G69" s="20">
        <f>AVERAGE(Tabla13456[[#This Row],[Trimestres 1 y 2]:[Trimestre 4]])</f>
        <v>9.4333333333333338E-2</v>
      </c>
    </row>
    <row r="70" spans="2:7" x14ac:dyDescent="0.25">
      <c r="B70" s="4" t="s">
        <v>76</v>
      </c>
      <c r="C70" s="4" t="s">
        <v>59</v>
      </c>
      <c r="D70" s="5">
        <v>1</v>
      </c>
      <c r="E70" s="5">
        <v>8.5000000000000006E-2</v>
      </c>
      <c r="F70" s="5">
        <v>0.73799999999999999</v>
      </c>
      <c r="G70" s="20">
        <f>AVERAGE(Tabla13456[[#This Row],[Trimestres 1 y 2]:[Trimestre 4]])</f>
        <v>0.60766666666666669</v>
      </c>
    </row>
    <row r="71" spans="2:7" x14ac:dyDescent="0.25">
      <c r="B71" s="4" t="s">
        <v>76</v>
      </c>
      <c r="C71" s="4" t="s">
        <v>90</v>
      </c>
      <c r="D71" s="5">
        <v>1</v>
      </c>
      <c r="E71" s="5">
        <v>0.84599999999999997</v>
      </c>
      <c r="F71" s="5">
        <v>0.94699999999999995</v>
      </c>
      <c r="G71" s="20">
        <f>AVERAGE(Tabla13456[[#This Row],[Trimestres 1 y 2]:[Trimestre 4]])</f>
        <v>0.93100000000000005</v>
      </c>
    </row>
    <row r="72" spans="2:7" x14ac:dyDescent="0.25">
      <c r="B72" s="4" t="s">
        <v>76</v>
      </c>
      <c r="C72" s="4" t="s">
        <v>60</v>
      </c>
      <c r="D72" s="5">
        <v>1</v>
      </c>
      <c r="E72" s="5">
        <v>1</v>
      </c>
      <c r="F72" s="5">
        <v>1</v>
      </c>
      <c r="G72" s="20">
        <f>AVERAGE(Tabla13456[[#This Row],[Trimestres 1 y 2]:[Trimestre 4]])</f>
        <v>1</v>
      </c>
    </row>
    <row r="73" spans="2:7" x14ac:dyDescent="0.25">
      <c r="B73" s="4" t="s">
        <v>76</v>
      </c>
      <c r="C73" s="4" t="s">
        <v>61</v>
      </c>
      <c r="D73" s="5">
        <v>0.88800000000000001</v>
      </c>
      <c r="E73" s="5">
        <v>1</v>
      </c>
      <c r="F73" s="5">
        <v>1</v>
      </c>
      <c r="G73" s="20">
        <f>AVERAGE(Tabla13456[[#This Row],[Trimestres 1 y 2]:[Trimestre 4]])</f>
        <v>0.96266666666666667</v>
      </c>
    </row>
    <row r="74" spans="2:7" x14ac:dyDescent="0.25">
      <c r="B74" s="4" t="s">
        <v>77</v>
      </c>
      <c r="C74" s="4" t="s">
        <v>67</v>
      </c>
      <c r="D74" s="5">
        <v>1</v>
      </c>
      <c r="E74" s="5">
        <v>1</v>
      </c>
      <c r="F74" s="5">
        <v>1</v>
      </c>
      <c r="G74" s="20">
        <f>AVERAGE(Tabla13456[[#This Row],[Trimestres 1 y 2]:[Trimestre 4]])</f>
        <v>1</v>
      </c>
    </row>
    <row r="75" spans="2:7" x14ac:dyDescent="0.25">
      <c r="B75" s="4" t="s">
        <v>77</v>
      </c>
      <c r="C75" s="4" t="s">
        <v>68</v>
      </c>
      <c r="D75" s="5">
        <v>1</v>
      </c>
      <c r="E75" s="5">
        <v>1</v>
      </c>
      <c r="F75" s="5">
        <v>1</v>
      </c>
      <c r="G75" s="20">
        <f>AVERAGE(Tabla13456[[#This Row],[Trimestres 1 y 2]:[Trimestre 4]])</f>
        <v>1</v>
      </c>
    </row>
    <row r="76" spans="2:7" x14ac:dyDescent="0.25">
      <c r="B76" s="4" t="s">
        <v>77</v>
      </c>
      <c r="C76" s="4" t="s">
        <v>69</v>
      </c>
      <c r="D76" s="5">
        <v>1</v>
      </c>
      <c r="E76" s="5">
        <v>0.94930000000000003</v>
      </c>
      <c r="F76" s="5">
        <v>0.61460000000000004</v>
      </c>
      <c r="G76" s="20">
        <f>AVERAGE(Tabla13456[[#This Row],[Trimestres 1 y 2]:[Trimestre 4]])</f>
        <v>0.85463333333333347</v>
      </c>
    </row>
    <row r="77" spans="2:7" x14ac:dyDescent="0.25">
      <c r="B77" s="4" t="s">
        <v>77</v>
      </c>
      <c r="C77" s="4" t="s">
        <v>63</v>
      </c>
      <c r="D77" s="5">
        <v>1</v>
      </c>
      <c r="E77" s="5">
        <v>1</v>
      </c>
      <c r="F77" s="5">
        <v>1</v>
      </c>
      <c r="G77" s="20">
        <f>AVERAGE(Tabla13456[[#This Row],[Trimestres 1 y 2]:[Trimestre 4]])</f>
        <v>1</v>
      </c>
    </row>
    <row r="78" spans="2:7" x14ac:dyDescent="0.25">
      <c r="B78" s="4" t="s">
        <v>78</v>
      </c>
      <c r="C78" s="4" t="s">
        <v>62</v>
      </c>
      <c r="D78" s="5">
        <v>1</v>
      </c>
      <c r="E78" s="5">
        <v>1</v>
      </c>
      <c r="F78" s="5">
        <v>0.94399999999999995</v>
      </c>
      <c r="G78" s="20">
        <f>AVERAGE(Tabla13456[[#This Row],[Trimestres 1 y 2]:[Trimestre 4]])</f>
        <v>0.98133333333333328</v>
      </c>
    </row>
    <row r="79" spans="2:7" ht="17.25" x14ac:dyDescent="0.3">
      <c r="B79" s="22" t="s">
        <v>85</v>
      </c>
      <c r="C79" s="9">
        <f>AVERAGE(D79:F79)</f>
        <v>0.93057077625570772</v>
      </c>
      <c r="D79" s="8">
        <f>SUBTOTAL(101,Tabla13456[Trimestres 1 y 2])</f>
        <v>0.97673972602739734</v>
      </c>
      <c r="E79" s="8">
        <f>SUBTOTAL(101,Tabla13456[Trimestre 3])</f>
        <v>0.88451643835616456</v>
      </c>
      <c r="F79" s="8">
        <f>SUBTOTAL(101,Tabla13456[Trimestre 4])</f>
        <v>0.9304561643835616</v>
      </c>
      <c r="G79" s="21">
        <f>SUBTOTAL(101,Tabla13456[Anual])</f>
        <v>0.93057077625570783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F0652B2-3304-4908-A2BF-9F29298E0E7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D5:G78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059D-8D92-4C26-BF30-7FADCF53B44C}">
  <sheetPr>
    <tabColor rgb="FFFFFF00"/>
  </sheetPr>
  <dimension ref="B2:H78"/>
  <sheetViews>
    <sheetView showGridLines="0" showRowColHeaders="0" topLeftCell="A39" zoomScale="130" zoomScaleNormal="130" workbookViewId="0">
      <selection activeCell="C46" sqref="C46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45642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AVERAGE(Tabla1345[[#This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AVERAGE(Tabla1345[[#This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AVERAGE(Tabla1345[[#This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AVERAGE(Tabla1345[[#This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AVERAGE(Tabla1345[[#This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AVERAGE(Tabla1345[[#This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AVERAGE(Tabla1345[[#This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0.96199999999999997</v>
      </c>
      <c r="H12" s="20">
        <f>AVERAGE(Tabla1345[[#This Row],[Trimestre 1]:[Trimestre 4]])</f>
        <v>0.99049999999999994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AVERAGE(Tabla1345[[#This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AVERAGE(Tabla1345[[#This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0.89149999999999996</v>
      </c>
      <c r="H15" s="20">
        <f>AVERAGE(Tabla1345[[#This Row],[Trimestre 1]:[Trimestre 4]])</f>
        <v>0.97287499999999993</v>
      </c>
    </row>
    <row r="16" spans="2:8" x14ac:dyDescent="0.25">
      <c r="B16" s="4" t="s">
        <v>73</v>
      </c>
      <c r="C16" s="4" t="s">
        <v>9</v>
      </c>
      <c r="D16" s="5">
        <v>0.98580000000000001</v>
      </c>
      <c r="E16" s="5">
        <v>0.97319999999999995</v>
      </c>
      <c r="F16" s="5">
        <v>0.95920000000000005</v>
      </c>
      <c r="G16" s="5">
        <v>0.51470000000000005</v>
      </c>
      <c r="H16" s="20">
        <f>AVERAGE(Tabla1345[[#This Row],[Trimestre 1]:[Trimestre 4]])</f>
        <v>0.85822500000000002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0.97270000000000001</v>
      </c>
      <c r="G17" s="5">
        <v>0.61860000000000004</v>
      </c>
      <c r="H17" s="20">
        <f>AVERAGE(Tabla1345[[#This Row],[Trimestre 1]:[Trimestre 4]])</f>
        <v>0.8978250000000001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0.92789999999999995</v>
      </c>
      <c r="H18" s="20">
        <f>AVERAGE(Tabla1345[[#This Row],[Trimestre 1]:[Trimestre 4]])</f>
        <v>0.98197500000000004</v>
      </c>
    </row>
    <row r="19" spans="2:8" x14ac:dyDescent="0.25">
      <c r="B19" s="4" t="s">
        <v>73</v>
      </c>
      <c r="C19" s="4" t="s">
        <v>12</v>
      </c>
      <c r="D19" s="5">
        <v>0.55089999999999995</v>
      </c>
      <c r="E19" s="5">
        <v>0</v>
      </c>
      <c r="F19" s="5">
        <v>0.53800000000000003</v>
      </c>
      <c r="G19" s="5">
        <v>0</v>
      </c>
      <c r="H19" s="20">
        <f>AVERAGE(Tabla1345[[#This Row],[Trimestre 1]:[Trimestre 4]])</f>
        <v>0.27222499999999999</v>
      </c>
    </row>
    <row r="20" spans="2:8" x14ac:dyDescent="0.25">
      <c r="B20" s="4" t="s">
        <v>73</v>
      </c>
      <c r="C20" s="4" t="s">
        <v>13</v>
      </c>
      <c r="D20" s="5">
        <v>0.94550000000000001</v>
      </c>
      <c r="E20" s="5">
        <v>1</v>
      </c>
      <c r="F20" s="5">
        <v>0.95660000000000001</v>
      </c>
      <c r="G20" s="5">
        <v>0.91990000000000005</v>
      </c>
      <c r="H20" s="20">
        <f>AVERAGE(Tabla1345[[#This Row],[Trimestre 1]:[Trimestre 4]])</f>
        <v>0.95550000000000002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0.81369999999999998</v>
      </c>
      <c r="H21" s="20">
        <f>AVERAGE(Tabla1345[[#This Row],[Trimestre 1]:[Trimestre 4]])</f>
        <v>0.95342499999999997</v>
      </c>
    </row>
    <row r="22" spans="2:8" x14ac:dyDescent="0.25">
      <c r="B22" s="4" t="s">
        <v>73</v>
      </c>
      <c r="C22" s="4" t="s">
        <v>15</v>
      </c>
      <c r="D22" s="5">
        <v>0.86599999999999999</v>
      </c>
      <c r="E22" s="5">
        <v>0.85199999999999998</v>
      </c>
      <c r="F22" s="5">
        <v>0.95309999999999995</v>
      </c>
      <c r="G22" s="5">
        <v>0.88939999999999997</v>
      </c>
      <c r="H22" s="20">
        <f>AVERAGE(Tabla1345[[#This Row],[Trimestre 1]:[Trimestre 4]])</f>
        <v>0.89012500000000006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0.9677</v>
      </c>
      <c r="G23" s="5">
        <v>0.90690000000000004</v>
      </c>
      <c r="H23" s="20">
        <f>AVERAGE(Tabla1345[[#This Row],[Trimestre 1]:[Trimestre 4]])</f>
        <v>0.96865000000000001</v>
      </c>
    </row>
    <row r="24" spans="2:8" x14ac:dyDescent="0.25">
      <c r="B24" s="4" t="s">
        <v>73</v>
      </c>
      <c r="C24" s="4" t="s">
        <v>17</v>
      </c>
      <c r="D24" s="5">
        <v>0.96930000000000005</v>
      </c>
      <c r="E24" s="5">
        <v>0.88839999999999997</v>
      </c>
      <c r="F24" s="5">
        <v>0.94899999999999995</v>
      </c>
      <c r="G24" s="5">
        <v>0.82840000000000003</v>
      </c>
      <c r="H24" s="20">
        <f>AVERAGE(Tabla1345[[#This Row],[Trimestre 1]:[Trimestre 4]])</f>
        <v>0.90877499999999989</v>
      </c>
    </row>
    <row r="25" spans="2:8" x14ac:dyDescent="0.25">
      <c r="B25" s="4" t="s">
        <v>73</v>
      </c>
      <c r="C25" s="4" t="s">
        <v>18</v>
      </c>
      <c r="D25" s="5">
        <v>0.98150000000000004</v>
      </c>
      <c r="E25" s="5">
        <v>1</v>
      </c>
      <c r="F25" s="5">
        <v>0.97140000000000004</v>
      </c>
      <c r="G25" s="5">
        <v>0.94710000000000005</v>
      </c>
      <c r="H25" s="20">
        <f>AVERAGE(Tabla1345[[#This Row],[Trimestre 1]:[Trimestre 4]])</f>
        <v>0.97500000000000009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0.93300000000000005</v>
      </c>
      <c r="H26" s="20">
        <f>AVERAGE(Tabla1345[[#This Row],[Trimestre 1]:[Trimestre 4]])</f>
        <v>0.98324999999999996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0.94940000000000002</v>
      </c>
      <c r="F27" s="5">
        <v>1</v>
      </c>
      <c r="G27" s="5">
        <v>0.95589999999999997</v>
      </c>
      <c r="H27" s="20">
        <f>AVERAGE(Tabla1345[[#This Row],[Trimestre 1]:[Trimestre 4]])</f>
        <v>0.97632499999999989</v>
      </c>
    </row>
    <row r="28" spans="2:8" x14ac:dyDescent="0.25">
      <c r="B28" s="4" t="s">
        <v>73</v>
      </c>
      <c r="C28" s="4" t="s">
        <v>21</v>
      </c>
      <c r="D28" s="5">
        <v>0.95909999999999995</v>
      </c>
      <c r="E28" s="5">
        <v>0.378</v>
      </c>
      <c r="F28" s="5">
        <v>0.66490000000000005</v>
      </c>
      <c r="G28" s="5">
        <v>0.48609999999999998</v>
      </c>
      <c r="H28" s="20">
        <f>AVERAGE(Tabla1345[[#This Row],[Trimestre 1]:[Trimestre 4]])</f>
        <v>0.62202499999999994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0.99039999999999995</v>
      </c>
      <c r="H29" s="20">
        <f>AVERAGE(Tabla1345[[#This Row],[Trimestre 1]:[Trimestre 4]])</f>
        <v>0.99760000000000004</v>
      </c>
    </row>
    <row r="30" spans="2:8" x14ac:dyDescent="0.25">
      <c r="B30" s="4" t="s">
        <v>73</v>
      </c>
      <c r="C30" s="4" t="s">
        <v>23</v>
      </c>
      <c r="D30" s="5">
        <v>0.96460000000000001</v>
      </c>
      <c r="E30" s="5">
        <v>0.89510000000000001</v>
      </c>
      <c r="F30" s="5">
        <v>0.71879999999999999</v>
      </c>
      <c r="G30" s="5">
        <v>9.7999999999999997E-3</v>
      </c>
      <c r="H30" s="20">
        <f>AVERAGE(Tabla1345[[#This Row],[Trimestre 1]:[Trimestre 4]])</f>
        <v>0.64707499999999996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0.84799999999999998</v>
      </c>
      <c r="F31" s="5">
        <v>0.84179999999999999</v>
      </c>
      <c r="G31" s="5">
        <v>0.66700000000000004</v>
      </c>
      <c r="H31" s="20">
        <f>AVERAGE(Tabla1345[[#This Row],[Trimestre 1]:[Trimestre 4]])</f>
        <v>0.83919999999999995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AVERAGE(Tabla1345[[#This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0.96489999999999998</v>
      </c>
      <c r="F33" s="5">
        <v>0.95309999999999995</v>
      </c>
      <c r="G33" s="5">
        <v>0</v>
      </c>
      <c r="H33" s="20">
        <f>AVERAGE(Tabla1345[[#This Row],[Trimestre 1]:[Trimestre 4]])</f>
        <v>0.72950000000000004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0.99490000000000001</v>
      </c>
      <c r="G34" s="5">
        <v>0.97360000000000002</v>
      </c>
      <c r="H34" s="20">
        <f>AVERAGE(Tabla1345[[#This Row],[Trimestre 1]:[Trimestre 4]])</f>
        <v>0.99212499999999992</v>
      </c>
    </row>
    <row r="35" spans="2:8" x14ac:dyDescent="0.25">
      <c r="B35" s="4" t="s">
        <v>73</v>
      </c>
      <c r="C35" s="4" t="s">
        <v>28</v>
      </c>
      <c r="D35" s="5">
        <v>0.95150000000000001</v>
      </c>
      <c r="E35" s="5">
        <v>0.74099999999999999</v>
      </c>
      <c r="F35" s="5">
        <v>0.98960000000000004</v>
      </c>
      <c r="G35" s="5">
        <v>0.7651</v>
      </c>
      <c r="H35" s="20">
        <f>AVERAGE(Tabla1345[[#This Row],[Trimestre 1]:[Trimestre 4]])</f>
        <v>0.86180000000000001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0.58860000000000001</v>
      </c>
      <c r="F36" s="5">
        <v>0.98960000000000004</v>
      </c>
      <c r="G36" s="5">
        <v>0.94069999999999998</v>
      </c>
      <c r="H36" s="20">
        <f>AVERAGE(Tabla1345[[#This Row],[Trimestre 1]:[Trimestre 4]])</f>
        <v>0.87972499999999998</v>
      </c>
    </row>
    <row r="37" spans="2:8" x14ac:dyDescent="0.25">
      <c r="B37" s="4" t="s">
        <v>73</v>
      </c>
      <c r="C37" s="4" t="s">
        <v>30</v>
      </c>
      <c r="D37" s="5">
        <v>0.45369999999999999</v>
      </c>
      <c r="E37" s="5">
        <v>0.58860000000000001</v>
      </c>
      <c r="F37" s="5">
        <v>0.67449999999999999</v>
      </c>
      <c r="G37" s="5">
        <v>0.1789</v>
      </c>
      <c r="H37" s="20">
        <f>AVERAGE(Tabla1345[[#This Row],[Trimestre 1]:[Trimestre 4]])</f>
        <v>0.47392500000000004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0.97919999999999996</v>
      </c>
      <c r="G38" s="5">
        <v>0.96079999999999999</v>
      </c>
      <c r="H38" s="20">
        <f>AVERAGE(Tabla1345[[#This Row],[Trimestre 1]:[Trimestre 4]])</f>
        <v>0.98499999999999999</v>
      </c>
    </row>
    <row r="39" spans="2:8" x14ac:dyDescent="0.25">
      <c r="B39" s="4" t="s">
        <v>73</v>
      </c>
      <c r="C39" s="4" t="s">
        <v>32</v>
      </c>
      <c r="D39" s="5">
        <v>0.97170000000000001</v>
      </c>
      <c r="E39" s="5">
        <v>0.9536</v>
      </c>
      <c r="F39" s="5">
        <v>0.98440000000000005</v>
      </c>
      <c r="G39" s="5">
        <v>0.61850000000000005</v>
      </c>
      <c r="H39" s="20">
        <f>AVERAGE(Tabla1345[[#This Row],[Trimestre 1]:[Trimestre 4]])</f>
        <v>0.88205</v>
      </c>
    </row>
    <row r="40" spans="2:8" x14ac:dyDescent="0.25">
      <c r="B40" s="4" t="s">
        <v>73</v>
      </c>
      <c r="C40" s="4" t="s">
        <v>33</v>
      </c>
      <c r="D40" s="5">
        <v>0.95750000000000002</v>
      </c>
      <c r="E40" s="5">
        <v>0.97770000000000001</v>
      </c>
      <c r="F40" s="5">
        <v>1</v>
      </c>
      <c r="G40" s="5">
        <v>1</v>
      </c>
      <c r="H40" s="20">
        <f>AVERAGE(Tabla1345[[#This Row],[Trimestre 1]:[Trimestre 4]])</f>
        <v>0.98380000000000001</v>
      </c>
    </row>
    <row r="41" spans="2:8" x14ac:dyDescent="0.25">
      <c r="B41" s="4" t="s">
        <v>73</v>
      </c>
      <c r="C41" s="4" t="s">
        <v>34</v>
      </c>
      <c r="D41" s="5">
        <v>0.90590000000000004</v>
      </c>
      <c r="E41" s="5">
        <v>1</v>
      </c>
      <c r="F41" s="5">
        <v>1</v>
      </c>
      <c r="G41" s="5">
        <v>1</v>
      </c>
      <c r="H41" s="20">
        <f>AVERAGE(Tabla1345[[#This Row],[Trimestre 1]:[Trimestre 4]])</f>
        <v>0.97647499999999998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0.97070000000000001</v>
      </c>
      <c r="F42" s="5">
        <v>0.96009999999999995</v>
      </c>
      <c r="G42" s="5">
        <v>0.20430000000000001</v>
      </c>
      <c r="H42" s="20">
        <f>AVERAGE(Tabla1345[[#This Row],[Trimestre 1]:[Trimestre 4]])</f>
        <v>0.78377499999999989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0.99229999999999996</v>
      </c>
      <c r="G43" s="5">
        <v>0.99019999999999997</v>
      </c>
      <c r="H43" s="20">
        <f>AVERAGE(Tabla1345[[#This Row],[Trimestre 1]:[Trimestre 4]])</f>
        <v>0.99562499999999998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0.87050000000000005</v>
      </c>
      <c r="F44" s="5">
        <v>0.95830000000000004</v>
      </c>
      <c r="G44" s="5">
        <v>0.81359999999999999</v>
      </c>
      <c r="H44" s="20">
        <f>AVERAGE(Tabla1345[[#This Row],[Trimestre 1]:[Trimestre 4]])</f>
        <v>0.91060000000000008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0.44209999999999999</v>
      </c>
      <c r="F45" s="5">
        <v>0.92710000000000004</v>
      </c>
      <c r="G45" s="5">
        <v>0.97119999999999995</v>
      </c>
      <c r="H45" s="20">
        <f>AVERAGE(Tabla1345[[#This Row],[Trimestre 1]:[Trimestre 4]])</f>
        <v>0.83510000000000006</v>
      </c>
    </row>
    <row r="46" spans="2:8" x14ac:dyDescent="0.25">
      <c r="B46" s="4" t="s">
        <v>73</v>
      </c>
      <c r="C46" s="4" t="s">
        <v>37</v>
      </c>
      <c r="D46" s="5">
        <v>0.96699999999999997</v>
      </c>
      <c r="E46" s="5">
        <v>0.90629999999999999</v>
      </c>
      <c r="F46" s="5">
        <v>0.93230000000000002</v>
      </c>
      <c r="G46" s="5">
        <v>0.98080000000000001</v>
      </c>
      <c r="H46" s="20">
        <f>AVERAGE(Tabla1345[[#This Row],[Trimestre 1]:[Trimestre 4]])</f>
        <v>0.9466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0.60860000000000003</v>
      </c>
      <c r="F47" s="5">
        <v>0.94269999999999998</v>
      </c>
      <c r="G47" s="5">
        <v>0.59619999999999995</v>
      </c>
      <c r="H47" s="20">
        <f>AVERAGE(Tabla1345[[#This Row],[Trimestre 1]:[Trimestre 4]])</f>
        <v>0.78687499999999999</v>
      </c>
    </row>
    <row r="48" spans="2:8" x14ac:dyDescent="0.25">
      <c r="B48" s="4" t="s">
        <v>73</v>
      </c>
      <c r="C48" s="4" t="s">
        <v>39</v>
      </c>
      <c r="D48" s="5">
        <v>0.97170000000000001</v>
      </c>
      <c r="E48" s="5">
        <v>1</v>
      </c>
      <c r="F48" s="5">
        <v>0.98180000000000001</v>
      </c>
      <c r="G48" s="5">
        <v>1</v>
      </c>
      <c r="H48" s="20">
        <f>AVERAGE(Tabla1345[[#This Row],[Trimestre 1]:[Trimestre 4]])</f>
        <v>0.988375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0.97919999999999996</v>
      </c>
      <c r="G49" s="5">
        <v>0.69230000000000003</v>
      </c>
      <c r="H49" s="20">
        <f>AVERAGE(Tabla1345[[#This Row],[Trimestre 1]:[Trimestre 4]])</f>
        <v>0.917875</v>
      </c>
    </row>
    <row r="50" spans="2:8" x14ac:dyDescent="0.25">
      <c r="B50" s="4" t="s">
        <v>73</v>
      </c>
      <c r="C50" s="4" t="s">
        <v>40</v>
      </c>
      <c r="D50" s="5">
        <v>0.69179999999999997</v>
      </c>
      <c r="E50" s="5">
        <v>0</v>
      </c>
      <c r="F50" s="5">
        <v>0.48139999999999999</v>
      </c>
      <c r="G50" s="5">
        <v>0</v>
      </c>
      <c r="H50" s="20">
        <f>AVERAGE(Tabla1345[[#This Row],[Trimestre 1]:[Trimestre 4]])</f>
        <v>0.29330000000000001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AVERAGE(Tabla1345[[#This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0.95189999999999997</v>
      </c>
      <c r="H52" s="20">
        <f>AVERAGE(Tabla1345[[#This Row],[Trimestre 1]:[Trimestre 4]])</f>
        <v>0.98797500000000005</v>
      </c>
    </row>
    <row r="53" spans="2:8" x14ac:dyDescent="0.25">
      <c r="B53" s="4" t="s">
        <v>73</v>
      </c>
      <c r="C53" s="4" t="s">
        <v>43</v>
      </c>
      <c r="D53" s="5">
        <v>1</v>
      </c>
      <c r="E53" s="5">
        <v>0.8931</v>
      </c>
      <c r="F53" s="5">
        <v>0.92169999999999996</v>
      </c>
      <c r="G53" s="5">
        <v>0.59309999999999996</v>
      </c>
      <c r="H53" s="20">
        <f>AVERAGE(Tabla1345[[#This Row],[Trimestre 1]:[Trimestre 4]])</f>
        <v>0.85197499999999993</v>
      </c>
    </row>
    <row r="54" spans="2:8" x14ac:dyDescent="0.25">
      <c r="B54" s="4" t="s">
        <v>73</v>
      </c>
      <c r="C54" s="4" t="s">
        <v>44</v>
      </c>
      <c r="D54" s="5">
        <v>0.72119999999999995</v>
      </c>
      <c r="E54" s="5">
        <v>0.87949999999999995</v>
      </c>
      <c r="F54" s="5">
        <v>0.97870000000000001</v>
      </c>
      <c r="G54" s="5">
        <v>0.99060000000000004</v>
      </c>
      <c r="H54" s="20">
        <f>AVERAGE(Tabla1345[[#This Row],[Trimestre 1]:[Trimestre 4]])</f>
        <v>0.89249999999999996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0.8931</v>
      </c>
      <c r="F55" s="5">
        <v>1</v>
      </c>
      <c r="G55" s="5">
        <v>0.1517</v>
      </c>
      <c r="H55" s="20">
        <f>AVERAGE(Tabla1345[[#This Row],[Trimestre 1]:[Trimestre 4]])</f>
        <v>0.76119999999999999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AVERAGE(Tabla1345[[#This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0.55349999999999999</v>
      </c>
      <c r="F57" s="5">
        <v>0.96279999999999999</v>
      </c>
      <c r="G57" s="5">
        <v>0</v>
      </c>
      <c r="H57" s="20">
        <f>AVERAGE(Tabla1345[[#This Row],[Trimestre 1]:[Trimestre 4]])</f>
        <v>0.62907500000000005</v>
      </c>
    </row>
    <row r="58" spans="2:8" x14ac:dyDescent="0.25">
      <c r="B58" s="4" t="s">
        <v>73</v>
      </c>
      <c r="C58" s="4" t="s">
        <v>48</v>
      </c>
      <c r="D58" s="5">
        <v>0.82830000000000004</v>
      </c>
      <c r="E58" s="5">
        <v>0.53500000000000003</v>
      </c>
      <c r="F58" s="5">
        <v>0.7167</v>
      </c>
      <c r="G58" s="5">
        <v>0.4592</v>
      </c>
      <c r="H58" s="20">
        <f>AVERAGE(Tabla1345[[#This Row],[Trimestre 1]:[Trimestre 4]])</f>
        <v>0.63480000000000003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0.9698</v>
      </c>
      <c r="F59" s="5">
        <v>0.96350000000000002</v>
      </c>
      <c r="G59" s="5">
        <v>0.80589999999999995</v>
      </c>
      <c r="H59" s="20">
        <f>AVERAGE(Tabla1345[[#This Row],[Trimestre 1]:[Trimestre 4]])</f>
        <v>0.93479999999999996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0.78700000000000003</v>
      </c>
      <c r="F60" s="5">
        <v>0.97919999999999996</v>
      </c>
      <c r="G60" s="5">
        <v>0.84599999999999997</v>
      </c>
      <c r="H60" s="20">
        <f>AVERAGE(Tabla1345[[#This Row],[Trimestre 1]:[Trimestre 4]])</f>
        <v>0.90305000000000002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0.99399999999999999</v>
      </c>
      <c r="G61" s="5">
        <v>0.95899999999999996</v>
      </c>
      <c r="H61" s="20">
        <f>AVERAGE(Tabla1345[[#This Row],[Trimestre 1]:[Trimestre 4]])</f>
        <v>0.98824999999999996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AVERAGE(Tabla1345[[#This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0.628</v>
      </c>
      <c r="H63" s="20">
        <f>AVERAGE(Tabla1345[[#This Row],[Trimestre 1]:[Trimestre 4]])</f>
        <v>0.90700000000000003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AVERAGE(Tabla1345[[#This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0.88200000000000001</v>
      </c>
      <c r="H66" s="20">
        <f>AVERAGE(Tabla1345[[#This Row],[Trimestre 1]:[Trimestre 4]])</f>
        <v>0.97050000000000003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2.2499999999999999E-2</v>
      </c>
      <c r="F67" s="5">
        <v>2.3E-2</v>
      </c>
      <c r="G67" s="5">
        <v>0</v>
      </c>
      <c r="H67" s="20">
        <f>AVERAGE(Tabla1345[[#This Row],[Trimestre 1]:[Trimestre 4]])</f>
        <v>0.26137499999999997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AVERAGE(Tabla1345[[#This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7.0999999999999994E-2</v>
      </c>
      <c r="E69" s="5">
        <v>8.6999999999999994E-2</v>
      </c>
      <c r="F69" s="5">
        <v>0.78700000000000003</v>
      </c>
      <c r="G69" s="5">
        <v>0.17899999999999999</v>
      </c>
      <c r="H69" s="20">
        <f>AVERAGE(Tabla1345[[#This Row],[Trimestre 1]:[Trimestre 4]])</f>
        <v>0.28100000000000003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0.86799999999999999</v>
      </c>
      <c r="F70" s="5">
        <v>0.93300000000000005</v>
      </c>
      <c r="G70" s="5">
        <v>0.67600000000000005</v>
      </c>
      <c r="H70" s="20">
        <f>AVERAGE(Tabla1345[[#This Row],[Trimestre 1]:[Trimestre 4]])</f>
        <v>0.86925000000000008</v>
      </c>
    </row>
    <row r="71" spans="2:8" x14ac:dyDescent="0.25">
      <c r="B71" s="4" t="s">
        <v>76</v>
      </c>
      <c r="C71" s="4" t="s">
        <v>60</v>
      </c>
      <c r="D71" s="5">
        <v>0.98499999999999999</v>
      </c>
      <c r="E71" s="5">
        <v>0.72299999999999998</v>
      </c>
      <c r="F71" s="5">
        <v>1</v>
      </c>
      <c r="G71" s="5">
        <v>0.97</v>
      </c>
      <c r="H71" s="20">
        <f>AVERAGE(Tabla1345[[#This Row],[Trimestre 1]:[Trimestre 4]])</f>
        <v>0.91949999999999998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0.96199999999999997</v>
      </c>
      <c r="F72" s="5">
        <v>1</v>
      </c>
      <c r="G72" s="5">
        <v>0.73599999999999999</v>
      </c>
      <c r="H72" s="20">
        <f>AVERAGE(Tabla1345[[#This Row],[Trimestre 1]:[Trimestre 4]])</f>
        <v>0.92449999999999988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AVERAGE(Tabla1345[[#This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AVERAGE(Tabla1345[[#This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0.89139999999999997</v>
      </c>
      <c r="F75" s="5">
        <v>1</v>
      </c>
      <c r="G75" s="5">
        <v>1</v>
      </c>
      <c r="H75" s="20">
        <f>AVERAGE(Tabla1345[[#This Row],[Trimestre 1]:[Trimestre 4]])</f>
        <v>0.97284999999999999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0.95699999999999996</v>
      </c>
      <c r="G76" s="5">
        <v>0.90700000000000003</v>
      </c>
      <c r="H76" s="20">
        <f>AVERAGE(Tabla1345[[#This Row],[Trimestre 1]:[Trimestre 4]])</f>
        <v>0.96599999999999997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AVERAGE(Tabla1345[[#This Row],[Trimestre 1]:[Trimestre 4]])</f>
        <v>1</v>
      </c>
    </row>
    <row r="78" spans="2:8" ht="17.25" x14ac:dyDescent="0.3">
      <c r="B78" s="22" t="s">
        <v>85</v>
      </c>
      <c r="C78" s="11">
        <f>AVERAGE(D78:G78)</f>
        <v>0.88289861111111112</v>
      </c>
      <c r="D78" s="8">
        <f>SUBTOTAL(101,Tabla1345[Trimestre 1])</f>
        <v>0.95415277777777774</v>
      </c>
      <c r="E78" s="8">
        <f>SUBTOTAL(101,Tabla1345[Trimestre 2])</f>
        <v>0.86752222222222231</v>
      </c>
      <c r="F78" s="8">
        <f>SUBTOTAL(101,Tabla1345[Trimestre 3])</f>
        <v>0.93653194444444443</v>
      </c>
      <c r="G78" s="8">
        <f>SUBTOTAL(101,Tabla1345[Trimestre 4])</f>
        <v>0.77338750000000012</v>
      </c>
      <c r="H78" s="21">
        <f>SUBTOTAL(101,Tabla1345[Anual])</f>
        <v>0.88289861111111134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EABD0EA-5E13-443B-97F8-5375EAFDF891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3D60-332A-4ABE-9BBA-573E9086A804}">
  <sheetPr>
    <tabColor rgb="FF92D050"/>
  </sheetPr>
  <dimension ref="B2:H78"/>
  <sheetViews>
    <sheetView showGridLines="0" showRowColHeaders="0" topLeftCell="A54" zoomScale="130" zoomScaleNormal="130" workbookViewId="0">
      <selection activeCell="C44" sqref="C44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45642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20">
        <f>AVERAGE(Tabla134[[#This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20">
        <f>AVERAGE(Tabla134[[#This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20">
        <f>AVERAGE(Tabla134[[#This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20">
        <f>AVERAGE(Tabla134[[#This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20">
        <f>AVERAGE(Tabla134[[#This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20">
        <f>AVERAGE(Tabla134[[#This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20">
        <f>AVERAGE(Tabla134[[#This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20">
        <f>AVERAGE(Tabla134[[#This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20">
        <f>AVERAGE(Tabla134[[#This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20">
        <f>AVERAGE(Tabla134[[#This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20">
        <f>AVERAGE(Tabla134[[#This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20">
        <f>AVERAGE(Tabla134[[#This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20">
        <f>AVERAGE(Tabla134[[#This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20">
        <f>AVERAGE(Tabla134[[#This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1</v>
      </c>
      <c r="F19" s="5">
        <v>1</v>
      </c>
      <c r="G19" s="5">
        <v>1</v>
      </c>
      <c r="H19" s="20">
        <f>AVERAGE(Tabla134[[#This Row],[Trimestre 1]:[Trimestre 4]])</f>
        <v>1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20">
        <f>AVERAGE(Tabla134[[#This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20">
        <f>AVERAGE(Tabla134[[#This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20">
        <f>AVERAGE(Tabla134[[#This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1</v>
      </c>
      <c r="G23" s="5">
        <v>1</v>
      </c>
      <c r="H23" s="20">
        <f>AVERAGE(Tabla134[[#This Row],[Trimestre 1]:[Trimestre 4]])</f>
        <v>1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20">
        <f>AVERAGE(Tabla134[[#This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20">
        <f>AVERAGE(Tabla134[[#This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20">
        <f>AVERAGE(Tabla134[[#This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20">
        <f>AVERAGE(Tabla134[[#This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20">
        <f>AVERAGE(Tabla134[[#This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20">
        <f>AVERAGE(Tabla134[[#This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0.78</v>
      </c>
      <c r="E30" s="5">
        <v>1</v>
      </c>
      <c r="F30" s="5">
        <v>1</v>
      </c>
      <c r="G30" s="5">
        <v>0.89100000000000001</v>
      </c>
      <c r="H30" s="20">
        <f>AVERAGE(Tabla134[[#This Row],[Trimestre 1]:[Trimestre 4]])</f>
        <v>0.91775000000000007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20">
        <f>AVERAGE(Tabla134[[#This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20">
        <f>AVERAGE(Tabla134[[#This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20">
        <f>AVERAGE(Tabla134[[#This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20">
        <f>AVERAGE(Tabla134[[#This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20">
        <f>AVERAGE(Tabla134[[#This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20">
        <f>AVERAGE(Tabla134[[#This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20">
        <f>AVERAGE(Tabla134[[#This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20">
        <f>AVERAGE(Tabla134[[#This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20">
        <f>AVERAGE(Tabla134[[#This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20">
        <f>AVERAGE(Tabla134[[#This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20">
        <f>AVERAGE(Tabla134[[#This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5">
        <v>1</v>
      </c>
      <c r="H42" s="20">
        <f>AVERAGE(Tabla134[[#This Row],[Trimestre 1]:[Trimestre 4]])</f>
        <v>1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20">
        <f>AVERAGE(Tabla134[[#This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20">
        <f>AVERAGE(Tabla134[[#This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20">
        <f>AVERAGE(Tabla134[[#This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20">
        <f>AVERAGE(Tabla134[[#This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1</v>
      </c>
      <c r="G47" s="5">
        <v>1</v>
      </c>
      <c r="H47" s="20">
        <f>AVERAGE(Tabla134[[#This Row],[Trimestre 1]:[Trimestre 4]])</f>
        <v>1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20">
        <f>AVERAGE(Tabla134[[#This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5">
        <v>1</v>
      </c>
      <c r="H49" s="20">
        <f>AVERAGE(Tabla134[[#This Row],[Trimestre 1]:[Trimestre 4]])</f>
        <v>1</v>
      </c>
    </row>
    <row r="50" spans="2:8" x14ac:dyDescent="0.25">
      <c r="B50" s="4" t="s">
        <v>73</v>
      </c>
      <c r="C50" s="4" t="s">
        <v>40</v>
      </c>
      <c r="D50" s="5">
        <v>0.22</v>
      </c>
      <c r="E50" s="5">
        <v>0.39900000000000002</v>
      </c>
      <c r="F50" s="5">
        <v>0.93899999999999995</v>
      </c>
      <c r="G50" s="5">
        <v>0.53100000000000003</v>
      </c>
      <c r="H50" s="20">
        <f>AVERAGE(Tabla134[[#This Row],[Trimestre 1]:[Trimestre 4]])</f>
        <v>0.52224999999999999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20">
        <f>AVERAGE(Tabla134[[#This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1</v>
      </c>
      <c r="H52" s="20">
        <f>AVERAGE(Tabla134[[#This Row],[Trimestre 1]:[Trimestre 4]])</f>
        <v>1</v>
      </c>
    </row>
    <row r="53" spans="2:8" x14ac:dyDescent="0.25">
      <c r="B53" s="4" t="s">
        <v>73</v>
      </c>
      <c r="C53" s="4" t="s">
        <v>43</v>
      </c>
      <c r="D53" s="5">
        <v>0.89</v>
      </c>
      <c r="E53" s="5">
        <v>1</v>
      </c>
      <c r="F53" s="5">
        <v>1</v>
      </c>
      <c r="G53" s="5">
        <v>0.90400000000000003</v>
      </c>
      <c r="H53" s="20">
        <f>AVERAGE(Tabla134[[#This Row],[Trimestre 1]:[Trimestre 4]])</f>
        <v>0.94850000000000001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20">
        <f>AVERAGE(Tabla134[[#This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1</v>
      </c>
      <c r="H55" s="20">
        <f>AVERAGE(Tabla134[[#This Row],[Trimestre 1]:[Trimestre 4]])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20">
        <f>AVERAGE(Tabla134[[#This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20">
        <f>AVERAGE(Tabla134[[#This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0.5</v>
      </c>
      <c r="E58" s="5">
        <v>0.29799999999999999</v>
      </c>
      <c r="F58" s="5">
        <v>0.55300000000000005</v>
      </c>
      <c r="G58" s="5">
        <v>0.72799999999999998</v>
      </c>
      <c r="H58" s="20">
        <f>AVERAGE(Tabla134[[#This Row],[Trimestre 1]:[Trimestre 4]])</f>
        <v>0.51974999999999993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20">
        <f>AVERAGE(Tabla134[[#This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20">
        <f>AVERAGE(Tabla134[[#This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20">
        <f>AVERAGE(Tabla134[[#This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20">
        <f>AVERAGE(Tabla134[[#This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20">
        <f>AVERAGE(Tabla134[[#This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20">
        <f>AVERAGE(Tabla134[[#This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20">
        <f>AVERAGE(Tabla134[[#This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20">
        <f>AVERAGE(Tabla134[[#This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20">
        <f>AVERAGE(Tabla134[[#This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20">
        <f>AVERAGE(Tabla134[[#This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20">
        <f>AVERAGE(Tabla134[[#This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20">
        <f>AVERAGE(Tabla134[[#This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20">
        <f>AVERAGE(Tabla134[[#This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20">
        <f>AVERAGE(Tabla134[[#This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20">
        <f>AVERAGE(Tabla134[[#This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20">
        <f>AVERAGE(Tabla134[[#This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20">
        <f>AVERAGE(Tabla134[[#This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20">
        <f>AVERAGE(Tabla134[[#This Row],[Trimestre 1]:[Trimestre 4]])</f>
        <v>1</v>
      </c>
    </row>
    <row r="78" spans="2:8" ht="17.25" x14ac:dyDescent="0.3">
      <c r="B78" s="22" t="s">
        <v>85</v>
      </c>
      <c r="C78" s="10">
        <f>AVERAGE(D78:G78)</f>
        <v>0.98483680555555553</v>
      </c>
      <c r="D78" s="8">
        <f>SUBTOTAL(101,Tabla134[Trimestre 1])</f>
        <v>0.97763888888888895</v>
      </c>
      <c r="E78" s="8">
        <f>SUBTOTAL(101,Tabla134[Trimestre 2])</f>
        <v>0.98190277777777779</v>
      </c>
      <c r="F78" s="8">
        <f>SUBTOTAL(101,Tabla134[Trimestre 3])</f>
        <v>0.9929444444444443</v>
      </c>
      <c r="G78" s="8">
        <f>SUBTOTAL(101,Tabla134[Trimestre 4])</f>
        <v>0.98686111111111119</v>
      </c>
      <c r="H78" s="21">
        <f>SUBTOTAL(101,Tabla134[Anual])</f>
        <v>0.98483680555555564</v>
      </c>
    </row>
  </sheetData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D97CBAC9-603C-4AA3-A35C-024321ADEE2F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0226-47BE-4225-B4AE-EC9D271DFF64}">
  <sheetPr>
    <tabColor rgb="FF00B050"/>
    <pageSetUpPr autoPageBreaks="0"/>
  </sheetPr>
  <dimension ref="B2:H78"/>
  <sheetViews>
    <sheetView showGridLines="0" showRowColHeaders="0" topLeftCell="A51" zoomScale="130" zoomScaleNormal="130" workbookViewId="0">
      <selection activeCell="C78" sqref="C78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7" width="11.7109375" customWidth="1"/>
  </cols>
  <sheetData>
    <row r="2" spans="2:8" ht="15.75" thickBot="1" x14ac:dyDescent="0.3">
      <c r="B2" s="1" t="s">
        <v>86</v>
      </c>
      <c r="C2" s="2">
        <f ca="1">TODAY()</f>
        <v>45642</v>
      </c>
    </row>
    <row r="4" spans="2:8" x14ac:dyDescent="0.25">
      <c r="B4" s="4" t="s">
        <v>79</v>
      </c>
      <c r="C4" s="4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5">
        <v>1</v>
      </c>
      <c r="F5" s="5">
        <v>1</v>
      </c>
      <c r="G5" s="5">
        <v>1</v>
      </c>
      <c r="H5" s="5">
        <f>AVERAGE(Tabla13[[#This Row],[Trimestre 1]:[Trimestre 4]])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5">
        <v>1</v>
      </c>
      <c r="F6" s="5">
        <v>1</v>
      </c>
      <c r="G6" s="5">
        <v>1</v>
      </c>
      <c r="H6" s="5">
        <f>AVERAGE(Tabla13[[#This Row],[Trimestre 1]:[Trimestre 4]])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5">
        <v>1</v>
      </c>
      <c r="F7" s="5">
        <v>1</v>
      </c>
      <c r="G7" s="5">
        <v>1</v>
      </c>
      <c r="H7" s="5">
        <f>AVERAGE(Tabla13[[#This Row],[Trimestre 1]:[Trimestre 4]])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5">
        <v>1</v>
      </c>
      <c r="F8" s="5">
        <v>1</v>
      </c>
      <c r="G8" s="5">
        <v>1</v>
      </c>
      <c r="H8" s="5">
        <f>AVERAGE(Tabla13[[#This Row],[Trimestre 1]:[Trimestre 4]])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5">
        <v>1</v>
      </c>
      <c r="F9" s="5">
        <v>1</v>
      </c>
      <c r="G9" s="5">
        <v>1</v>
      </c>
      <c r="H9" s="5">
        <f>AVERAGE(Tabla13[[#This Row],[Trimestre 1]:[Trimestre 4]])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5">
        <v>1</v>
      </c>
      <c r="F10" s="5">
        <v>1</v>
      </c>
      <c r="G10" s="5">
        <v>1</v>
      </c>
      <c r="H10" s="5">
        <f>AVERAGE(Tabla13[[#This Row],[Trimestre 1]:[Trimestre 4]])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5">
        <v>1</v>
      </c>
      <c r="F11" s="5">
        <v>1</v>
      </c>
      <c r="G11" s="5">
        <v>1</v>
      </c>
      <c r="H11" s="5">
        <f>AVERAGE(Tabla13[[#This Row],[Trimestre 1]:[Trimestre 4]])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5">
        <v>1</v>
      </c>
      <c r="F12" s="5">
        <v>1</v>
      </c>
      <c r="G12" s="5">
        <v>1</v>
      </c>
      <c r="H12" s="5">
        <f>AVERAGE(Tabla13[[#This Row],[Trimestre 1]:[Trimestre 4]])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5">
        <v>1</v>
      </c>
      <c r="F13" s="5">
        <v>1</v>
      </c>
      <c r="G13" s="5">
        <v>1</v>
      </c>
      <c r="H13" s="5">
        <f>AVERAGE(Tabla13[[#This Row],[Trimestre 1]:[Trimestre 4]])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5">
        <v>1</v>
      </c>
      <c r="F14" s="5">
        <v>1</v>
      </c>
      <c r="G14" s="5">
        <v>1</v>
      </c>
      <c r="H14" s="5">
        <f>AVERAGE(Tabla13[[#This Row],[Trimestre 1]:[Trimestre 4]])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5">
        <v>1</v>
      </c>
      <c r="F15" s="5">
        <v>1</v>
      </c>
      <c r="G15" s="5">
        <v>1</v>
      </c>
      <c r="H15" s="5">
        <f>AVERAGE(Tabla13[[#This Row],[Trimestre 1]:[Trimestre 4]])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5">
        <v>1</v>
      </c>
      <c r="F16" s="5">
        <v>1</v>
      </c>
      <c r="G16" s="5">
        <v>1</v>
      </c>
      <c r="H16" s="5">
        <f>AVERAGE(Tabla13[[#This Row],[Trimestre 1]:[Trimestre 4]])</f>
        <v>1</v>
      </c>
    </row>
    <row r="17" spans="2:8" x14ac:dyDescent="0.25">
      <c r="B17" s="4" t="s">
        <v>73</v>
      </c>
      <c r="C17" s="4" t="s">
        <v>10</v>
      </c>
      <c r="D17" s="5">
        <v>1</v>
      </c>
      <c r="E17" s="5">
        <v>1</v>
      </c>
      <c r="F17" s="5">
        <v>1</v>
      </c>
      <c r="G17" s="5">
        <v>1</v>
      </c>
      <c r="H17" s="5">
        <f>AVERAGE(Tabla13[[#This Row],[Trimestre 1]:[Trimestre 4]])</f>
        <v>1</v>
      </c>
    </row>
    <row r="18" spans="2:8" x14ac:dyDescent="0.25">
      <c r="B18" s="4" t="s">
        <v>73</v>
      </c>
      <c r="C18" s="4" t="s">
        <v>11</v>
      </c>
      <c r="D18" s="5">
        <v>1</v>
      </c>
      <c r="E18" s="5">
        <v>1</v>
      </c>
      <c r="F18" s="5">
        <v>1</v>
      </c>
      <c r="G18" s="5">
        <v>1</v>
      </c>
      <c r="H18" s="5">
        <f>AVERAGE(Tabla13[[#This Row],[Trimestre 1]:[Trimestre 4]])</f>
        <v>1</v>
      </c>
    </row>
    <row r="19" spans="2:8" x14ac:dyDescent="0.25">
      <c r="B19" s="4" t="s">
        <v>73</v>
      </c>
      <c r="C19" s="4" t="s">
        <v>12</v>
      </c>
      <c r="D19" s="5">
        <v>1</v>
      </c>
      <c r="E19" s="5">
        <v>0.98199999999999998</v>
      </c>
      <c r="F19" s="5">
        <v>0.89</v>
      </c>
      <c r="G19" s="5">
        <v>0.93</v>
      </c>
      <c r="H19" s="5">
        <f>AVERAGE(Tabla13[[#This Row],[Trimestre 1]:[Trimestre 4]])</f>
        <v>0.95050000000000001</v>
      </c>
    </row>
    <row r="20" spans="2:8" x14ac:dyDescent="0.25">
      <c r="B20" s="4" t="s">
        <v>73</v>
      </c>
      <c r="C20" s="4" t="s">
        <v>13</v>
      </c>
      <c r="D20" s="5">
        <v>1</v>
      </c>
      <c r="E20" s="5">
        <v>1</v>
      </c>
      <c r="F20" s="5">
        <v>1</v>
      </c>
      <c r="G20" s="5">
        <v>1</v>
      </c>
      <c r="H20" s="5">
        <f>AVERAGE(Tabla13[[#This Row],[Trimestre 1]:[Trimestre 4]])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5">
        <v>1</v>
      </c>
      <c r="F21" s="5">
        <v>1</v>
      </c>
      <c r="G21" s="5">
        <v>1</v>
      </c>
      <c r="H21" s="5">
        <f>AVERAGE(Tabla13[[#This Row],[Trimestre 1]:[Trimestre 4]])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5">
        <v>1</v>
      </c>
      <c r="F22" s="5">
        <v>1</v>
      </c>
      <c r="G22" s="5">
        <v>1</v>
      </c>
      <c r="H22" s="5">
        <f>AVERAGE(Tabla13[[#This Row],[Trimestre 1]:[Trimestre 4]])</f>
        <v>1</v>
      </c>
    </row>
    <row r="23" spans="2:8" x14ac:dyDescent="0.25">
      <c r="B23" s="4" t="s">
        <v>73</v>
      </c>
      <c r="C23" s="4" t="s">
        <v>16</v>
      </c>
      <c r="D23" s="5">
        <v>1</v>
      </c>
      <c r="E23" s="5">
        <v>1</v>
      </c>
      <c r="F23" s="5">
        <v>1</v>
      </c>
      <c r="G23" s="5">
        <v>1</v>
      </c>
      <c r="H23" s="5">
        <f>AVERAGE(Tabla13[[#This Row],[Trimestre 1]:[Trimestre 4]])</f>
        <v>1</v>
      </c>
    </row>
    <row r="24" spans="2:8" x14ac:dyDescent="0.25">
      <c r="B24" s="4" t="s">
        <v>73</v>
      </c>
      <c r="C24" s="4" t="s">
        <v>17</v>
      </c>
      <c r="D24" s="5">
        <v>1</v>
      </c>
      <c r="E24" s="5">
        <v>1</v>
      </c>
      <c r="F24" s="5">
        <v>1</v>
      </c>
      <c r="G24" s="5">
        <v>1</v>
      </c>
      <c r="H24" s="5">
        <f>AVERAGE(Tabla13[[#This Row],[Trimestre 1]:[Trimestre 4]])</f>
        <v>1</v>
      </c>
    </row>
    <row r="25" spans="2:8" x14ac:dyDescent="0.25">
      <c r="B25" s="4" t="s">
        <v>73</v>
      </c>
      <c r="C25" s="4" t="s">
        <v>18</v>
      </c>
      <c r="D25" s="5">
        <v>1</v>
      </c>
      <c r="E25" s="5">
        <v>1</v>
      </c>
      <c r="F25" s="5">
        <v>1</v>
      </c>
      <c r="G25" s="5">
        <v>1</v>
      </c>
      <c r="H25" s="5">
        <f>AVERAGE(Tabla13[[#This Row],[Trimestre 1]:[Trimestre 4]])</f>
        <v>1</v>
      </c>
    </row>
    <row r="26" spans="2:8" x14ac:dyDescent="0.25">
      <c r="B26" s="4" t="s">
        <v>73</v>
      </c>
      <c r="C26" s="4" t="s">
        <v>19</v>
      </c>
      <c r="D26" s="5">
        <v>1</v>
      </c>
      <c r="E26" s="5">
        <v>1</v>
      </c>
      <c r="F26" s="5">
        <v>1</v>
      </c>
      <c r="G26" s="5">
        <v>1</v>
      </c>
      <c r="H26" s="5">
        <f>AVERAGE(Tabla13[[#This Row],[Trimestre 1]:[Trimestre 4]])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5">
        <v>1</v>
      </c>
      <c r="F27" s="5">
        <v>1</v>
      </c>
      <c r="G27" s="5">
        <v>1</v>
      </c>
      <c r="H27" s="5">
        <f>AVERAGE(Tabla13[[#This Row],[Trimestre 1]:[Trimestre 4]])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5">
        <v>1</v>
      </c>
      <c r="F28" s="5">
        <v>1</v>
      </c>
      <c r="G28" s="5">
        <v>1</v>
      </c>
      <c r="H28" s="5">
        <f>AVERAGE(Tabla13[[#This Row],[Trimestre 1]:[Trimestre 4]])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5">
        <v>1</v>
      </c>
      <c r="F29" s="5">
        <v>1</v>
      </c>
      <c r="G29" s="5">
        <v>1</v>
      </c>
      <c r="H29" s="5">
        <f>AVERAGE(Tabla13[[#This Row],[Trimestre 1]:[Trimestre 4]])</f>
        <v>1</v>
      </c>
    </row>
    <row r="30" spans="2:8" x14ac:dyDescent="0.25">
      <c r="B30" s="4" t="s">
        <v>73</v>
      </c>
      <c r="C30" s="4" t="s">
        <v>23</v>
      </c>
      <c r="D30" s="5">
        <v>0.99099999999999999</v>
      </c>
      <c r="E30" s="5">
        <v>0.96499999999999997</v>
      </c>
      <c r="F30" s="5">
        <v>0.78100000000000003</v>
      </c>
      <c r="G30" s="5">
        <v>0.85099999999999998</v>
      </c>
      <c r="H30" s="5">
        <f>AVERAGE(Tabla13[[#This Row],[Trimestre 1]:[Trimestre 4]])</f>
        <v>0.89700000000000002</v>
      </c>
    </row>
    <row r="31" spans="2:8" x14ac:dyDescent="0.25">
      <c r="B31" s="4" t="s">
        <v>73</v>
      </c>
      <c r="C31" s="4" t="s">
        <v>24</v>
      </c>
      <c r="D31" s="5">
        <v>1</v>
      </c>
      <c r="E31" s="5">
        <v>1</v>
      </c>
      <c r="F31" s="5">
        <v>1</v>
      </c>
      <c r="G31" s="5">
        <v>1</v>
      </c>
      <c r="H31" s="5">
        <f>AVERAGE(Tabla13[[#This Row],[Trimestre 1]:[Trimestre 4]])</f>
        <v>1</v>
      </c>
    </row>
    <row r="32" spans="2:8" x14ac:dyDescent="0.25">
      <c r="B32" s="4" t="s">
        <v>73</v>
      </c>
      <c r="C32" s="4" t="s">
        <v>25</v>
      </c>
      <c r="D32" s="5">
        <v>1</v>
      </c>
      <c r="E32" s="5">
        <v>1</v>
      </c>
      <c r="F32" s="5">
        <v>1</v>
      </c>
      <c r="G32" s="5">
        <v>1</v>
      </c>
      <c r="H32" s="5">
        <f>AVERAGE(Tabla13[[#This Row],[Trimestre 1]:[Trimestre 4]])</f>
        <v>1</v>
      </c>
    </row>
    <row r="33" spans="2:8" x14ac:dyDescent="0.25">
      <c r="B33" s="4" t="s">
        <v>73</v>
      </c>
      <c r="C33" s="4" t="s">
        <v>26</v>
      </c>
      <c r="D33" s="5">
        <v>1</v>
      </c>
      <c r="E33" s="5">
        <v>1</v>
      </c>
      <c r="F33" s="5">
        <v>1</v>
      </c>
      <c r="G33" s="5">
        <v>1</v>
      </c>
      <c r="H33" s="5">
        <f>AVERAGE(Tabla13[[#This Row],[Trimestre 1]:[Trimestre 4]])</f>
        <v>1</v>
      </c>
    </row>
    <row r="34" spans="2:8" x14ac:dyDescent="0.25">
      <c r="B34" s="4" t="s">
        <v>73</v>
      </c>
      <c r="C34" s="4" t="s">
        <v>27</v>
      </c>
      <c r="D34" s="5">
        <v>1</v>
      </c>
      <c r="E34" s="5">
        <v>1</v>
      </c>
      <c r="F34" s="5">
        <v>1</v>
      </c>
      <c r="G34" s="5">
        <v>1</v>
      </c>
      <c r="H34" s="5">
        <f>AVERAGE(Tabla13[[#This Row],[Trimestre 1]:[Trimestre 4]])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5">
        <v>1</v>
      </c>
      <c r="F35" s="5">
        <v>1</v>
      </c>
      <c r="G35" s="5">
        <v>1</v>
      </c>
      <c r="H35" s="5">
        <f>AVERAGE(Tabla13[[#This Row],[Trimestre 1]:[Trimestre 4]])</f>
        <v>1</v>
      </c>
    </row>
    <row r="36" spans="2:8" x14ac:dyDescent="0.25">
      <c r="B36" s="4" t="s">
        <v>73</v>
      </c>
      <c r="C36" s="4" t="s">
        <v>29</v>
      </c>
      <c r="D36" s="5">
        <v>1</v>
      </c>
      <c r="E36" s="5">
        <v>1</v>
      </c>
      <c r="F36" s="5">
        <v>1</v>
      </c>
      <c r="G36" s="5">
        <v>1</v>
      </c>
      <c r="H36" s="5">
        <f>AVERAGE(Tabla13[[#This Row],[Trimestre 1]:[Trimestre 4]])</f>
        <v>1</v>
      </c>
    </row>
    <row r="37" spans="2:8" x14ac:dyDescent="0.25">
      <c r="B37" s="4" t="s">
        <v>73</v>
      </c>
      <c r="C37" s="4" t="s">
        <v>30</v>
      </c>
      <c r="D37" s="5">
        <v>1</v>
      </c>
      <c r="E37" s="5">
        <v>1</v>
      </c>
      <c r="F37" s="5">
        <v>1</v>
      </c>
      <c r="G37" s="5">
        <v>1</v>
      </c>
      <c r="H37" s="5">
        <f>AVERAGE(Tabla13[[#This Row],[Trimestre 1]:[Trimestre 4]])</f>
        <v>1</v>
      </c>
    </row>
    <row r="38" spans="2:8" x14ac:dyDescent="0.25">
      <c r="B38" s="4" t="s">
        <v>73</v>
      </c>
      <c r="C38" s="4" t="s">
        <v>31</v>
      </c>
      <c r="D38" s="5">
        <v>1</v>
      </c>
      <c r="E38" s="5">
        <v>1</v>
      </c>
      <c r="F38" s="5">
        <v>1</v>
      </c>
      <c r="G38" s="5">
        <v>1</v>
      </c>
      <c r="H38" s="5">
        <f>AVERAGE(Tabla13[[#This Row],[Trimestre 1]:[Trimestre 4]])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5">
        <v>1</v>
      </c>
      <c r="F39" s="5">
        <v>1</v>
      </c>
      <c r="G39" s="5">
        <v>1</v>
      </c>
      <c r="H39" s="5">
        <f>AVERAGE(Tabla13[[#This Row],[Trimestre 1]:[Trimestre 4]])</f>
        <v>1</v>
      </c>
    </row>
    <row r="40" spans="2:8" x14ac:dyDescent="0.25">
      <c r="B40" s="4" t="s">
        <v>73</v>
      </c>
      <c r="C40" s="4" t="s">
        <v>33</v>
      </c>
      <c r="D40" s="5">
        <v>1</v>
      </c>
      <c r="E40" s="5">
        <v>1</v>
      </c>
      <c r="F40" s="5">
        <v>1</v>
      </c>
      <c r="G40" s="5">
        <v>1</v>
      </c>
      <c r="H40" s="5">
        <f>AVERAGE(Tabla13[[#This Row],[Trimestre 1]:[Trimestre 4]])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5">
        <v>1</v>
      </c>
      <c r="F41" s="5">
        <v>1</v>
      </c>
      <c r="G41" s="5">
        <v>1</v>
      </c>
      <c r="H41" s="5">
        <f>AVERAGE(Tabla13[[#This Row],[Trimestre 1]:[Trimestre 4]])</f>
        <v>1</v>
      </c>
    </row>
    <row r="42" spans="2:8" x14ac:dyDescent="0.25">
      <c r="B42" s="4" t="s">
        <v>73</v>
      </c>
      <c r="C42" s="4" t="s">
        <v>35</v>
      </c>
      <c r="D42" s="5">
        <v>1</v>
      </c>
      <c r="E42" s="5">
        <v>1</v>
      </c>
      <c r="F42" s="5">
        <v>1</v>
      </c>
      <c r="G42" s="5">
        <v>1</v>
      </c>
      <c r="H42" s="5">
        <f>AVERAGE(Tabla13[[#This Row],[Trimestre 1]:[Trimestre 4]])</f>
        <v>1</v>
      </c>
    </row>
    <row r="43" spans="2:8" x14ac:dyDescent="0.25">
      <c r="B43" s="4" t="s">
        <v>73</v>
      </c>
      <c r="C43" s="4" t="s">
        <v>36</v>
      </c>
      <c r="D43" s="5">
        <v>1</v>
      </c>
      <c r="E43" s="5">
        <v>1</v>
      </c>
      <c r="F43" s="5">
        <v>1</v>
      </c>
      <c r="G43" s="5">
        <v>1</v>
      </c>
      <c r="H43" s="5">
        <f>AVERAGE(Tabla13[[#This Row],[Trimestre 1]:[Trimestre 4]])</f>
        <v>1</v>
      </c>
    </row>
    <row r="44" spans="2:8" x14ac:dyDescent="0.25">
      <c r="B44" s="4" t="s">
        <v>73</v>
      </c>
      <c r="C44" s="4" t="s">
        <v>54</v>
      </c>
      <c r="D44" s="5">
        <v>1</v>
      </c>
      <c r="E44" s="5">
        <v>1</v>
      </c>
      <c r="F44" s="5">
        <v>1</v>
      </c>
      <c r="G44" s="5">
        <v>1</v>
      </c>
      <c r="H44" s="5">
        <f>AVERAGE(Tabla13[[#This Row],[Trimestre 1]:[Trimestre 4]])</f>
        <v>1</v>
      </c>
    </row>
    <row r="45" spans="2:8" x14ac:dyDescent="0.25">
      <c r="B45" s="4" t="s">
        <v>73</v>
      </c>
      <c r="C45" s="4" t="s">
        <v>93</v>
      </c>
      <c r="D45" s="5">
        <v>1</v>
      </c>
      <c r="E45" s="5">
        <v>1</v>
      </c>
      <c r="F45" s="5">
        <v>1</v>
      </c>
      <c r="G45" s="5">
        <v>1</v>
      </c>
      <c r="H45" s="5">
        <f>AVERAGE(Tabla13[[#This Row],[Trimestre 1]:[Trimestre 4]])</f>
        <v>1</v>
      </c>
    </row>
    <row r="46" spans="2:8" x14ac:dyDescent="0.25">
      <c r="B46" s="4" t="s">
        <v>73</v>
      </c>
      <c r="C46" s="4" t="s">
        <v>37</v>
      </c>
      <c r="D46" s="5">
        <v>1</v>
      </c>
      <c r="E46" s="5">
        <v>1</v>
      </c>
      <c r="F46" s="5">
        <v>1</v>
      </c>
      <c r="G46" s="5">
        <v>1</v>
      </c>
      <c r="H46" s="5">
        <f>AVERAGE(Tabla13[[#This Row],[Trimestre 1]:[Trimestre 4]])</f>
        <v>1</v>
      </c>
    </row>
    <row r="47" spans="2:8" x14ac:dyDescent="0.25">
      <c r="B47" s="4" t="s">
        <v>73</v>
      </c>
      <c r="C47" s="4" t="s">
        <v>38</v>
      </c>
      <c r="D47" s="5">
        <v>1</v>
      </c>
      <c r="E47" s="5">
        <v>1</v>
      </c>
      <c r="F47" s="5">
        <v>0.98199999999999998</v>
      </c>
      <c r="G47" s="5">
        <v>0.95199999999999996</v>
      </c>
      <c r="H47" s="5">
        <f>AVERAGE(Tabla13[[#This Row],[Trimestre 1]:[Trimestre 4]])</f>
        <v>0.98350000000000004</v>
      </c>
    </row>
    <row r="48" spans="2:8" x14ac:dyDescent="0.25">
      <c r="B48" s="4" t="s">
        <v>73</v>
      </c>
      <c r="C48" s="4" t="s">
        <v>39</v>
      </c>
      <c r="D48" s="5">
        <v>1</v>
      </c>
      <c r="E48" s="5">
        <v>1</v>
      </c>
      <c r="F48" s="5">
        <v>1</v>
      </c>
      <c r="G48" s="5">
        <v>1</v>
      </c>
      <c r="H48" s="5">
        <f>AVERAGE(Tabla13[[#This Row],[Trimestre 1]:[Trimestre 4]])</f>
        <v>1</v>
      </c>
    </row>
    <row r="49" spans="2:8" x14ac:dyDescent="0.25">
      <c r="B49" s="4" t="s">
        <v>73</v>
      </c>
      <c r="C49" s="4" t="s">
        <v>70</v>
      </c>
      <c r="D49" s="5">
        <v>1</v>
      </c>
      <c r="E49" s="5">
        <v>1</v>
      </c>
      <c r="F49" s="5">
        <v>1</v>
      </c>
      <c r="G49" s="5">
        <v>0.98199999999999998</v>
      </c>
      <c r="H49" s="5">
        <f>AVERAGE(Tabla13[[#This Row],[Trimestre 1]:[Trimestre 4]])</f>
        <v>0.99550000000000005</v>
      </c>
    </row>
    <row r="50" spans="2:8" x14ac:dyDescent="0.25">
      <c r="B50" s="4" t="s">
        <v>73</v>
      </c>
      <c r="C50" s="4" t="s">
        <v>40</v>
      </c>
      <c r="D50" s="5">
        <v>0.96099999999999997</v>
      </c>
      <c r="E50" s="5">
        <v>0.82899999999999996</v>
      </c>
      <c r="F50" s="5">
        <v>0.84199999999999997</v>
      </c>
      <c r="G50" s="5">
        <v>0.86799999999999999</v>
      </c>
      <c r="H50" s="5">
        <f>AVERAGE(Tabla13[[#This Row],[Trimestre 1]:[Trimestre 4]])</f>
        <v>0.875</v>
      </c>
    </row>
    <row r="51" spans="2:8" x14ac:dyDescent="0.25">
      <c r="B51" s="4" t="s">
        <v>73</v>
      </c>
      <c r="C51" s="4" t="s">
        <v>41</v>
      </c>
      <c r="D51" s="5">
        <v>1</v>
      </c>
      <c r="E51" s="5">
        <v>1</v>
      </c>
      <c r="F51" s="5">
        <v>1</v>
      </c>
      <c r="G51" s="5">
        <v>1</v>
      </c>
      <c r="H51" s="5">
        <f>AVERAGE(Tabla13[[#This Row],[Trimestre 1]:[Trimestre 4]])</f>
        <v>1</v>
      </c>
    </row>
    <row r="52" spans="2:8" x14ac:dyDescent="0.25">
      <c r="B52" s="4" t="s">
        <v>73</v>
      </c>
      <c r="C52" s="4" t="s">
        <v>42</v>
      </c>
      <c r="D52" s="5">
        <v>1</v>
      </c>
      <c r="E52" s="5">
        <v>1</v>
      </c>
      <c r="F52" s="5">
        <v>1</v>
      </c>
      <c r="G52" s="5">
        <v>1</v>
      </c>
      <c r="H52" s="5">
        <f>AVERAGE(Tabla13[[#This Row],[Trimestre 1]:[Trimestre 4]])</f>
        <v>1</v>
      </c>
    </row>
    <row r="53" spans="2:8" x14ac:dyDescent="0.25">
      <c r="B53" s="4" t="s">
        <v>73</v>
      </c>
      <c r="C53" s="4" t="s">
        <v>43</v>
      </c>
      <c r="D53" s="5">
        <v>0.99099999999999999</v>
      </c>
      <c r="E53" s="5">
        <v>0.95599999999999996</v>
      </c>
      <c r="F53" s="5">
        <v>0.97399999999999998</v>
      </c>
      <c r="G53" s="5">
        <v>0.97799999999999998</v>
      </c>
      <c r="H53" s="5">
        <f>AVERAGE(Tabla13[[#This Row],[Trimestre 1]:[Trimestre 4]])</f>
        <v>0.97475000000000001</v>
      </c>
    </row>
    <row r="54" spans="2:8" x14ac:dyDescent="0.25">
      <c r="B54" s="4" t="s">
        <v>73</v>
      </c>
      <c r="C54" s="4" t="s">
        <v>44</v>
      </c>
      <c r="D54" s="5">
        <v>1</v>
      </c>
      <c r="E54" s="5">
        <v>1</v>
      </c>
      <c r="F54" s="5">
        <v>1</v>
      </c>
      <c r="G54" s="5">
        <v>1</v>
      </c>
      <c r="H54" s="5">
        <f>AVERAGE(Tabla13[[#This Row],[Trimestre 1]:[Trimestre 4]])</f>
        <v>1</v>
      </c>
    </row>
    <row r="55" spans="2:8" x14ac:dyDescent="0.25">
      <c r="B55" s="4" t="s">
        <v>73</v>
      </c>
      <c r="C55" s="4" t="s">
        <v>45</v>
      </c>
      <c r="D55" s="5">
        <v>1</v>
      </c>
      <c r="E55" s="5">
        <v>1</v>
      </c>
      <c r="F55" s="5">
        <v>1</v>
      </c>
      <c r="G55" s="5">
        <v>1</v>
      </c>
      <c r="H55" s="5">
        <f>AVERAGE(Tabla13[[#This Row],[Trimestre 1]:[Trimestre 4]])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5">
        <v>1</v>
      </c>
      <c r="F56" s="5">
        <v>1</v>
      </c>
      <c r="G56" s="5">
        <v>1</v>
      </c>
      <c r="H56" s="5">
        <f>AVERAGE(Tabla13[[#This Row],[Trimestre 1]:[Trimestre 4]])</f>
        <v>1</v>
      </c>
    </row>
    <row r="57" spans="2:8" x14ac:dyDescent="0.25">
      <c r="B57" s="4" t="s">
        <v>73</v>
      </c>
      <c r="C57" s="4" t="s">
        <v>47</v>
      </c>
      <c r="D57" s="5">
        <v>1</v>
      </c>
      <c r="E57" s="5">
        <v>1</v>
      </c>
      <c r="F57" s="5">
        <v>1</v>
      </c>
      <c r="G57" s="5">
        <v>1</v>
      </c>
      <c r="H57" s="5">
        <f>AVERAGE(Tabla13[[#This Row],[Trimestre 1]:[Trimestre 4]])</f>
        <v>1</v>
      </c>
    </row>
    <row r="58" spans="2:8" x14ac:dyDescent="0.25">
      <c r="B58" s="4" t="s">
        <v>73</v>
      </c>
      <c r="C58" s="4" t="s">
        <v>48</v>
      </c>
      <c r="D58" s="5">
        <v>0.91200000000000003</v>
      </c>
      <c r="E58" s="5">
        <v>0.877</v>
      </c>
      <c r="F58" s="5">
        <v>0.84199999999999997</v>
      </c>
      <c r="G58" s="5">
        <v>0.69699999999999995</v>
      </c>
      <c r="H58" s="5">
        <f>AVERAGE(Tabla13[[#This Row],[Trimestre 1]:[Trimestre 4]])</f>
        <v>0.83200000000000007</v>
      </c>
    </row>
    <row r="59" spans="2:8" x14ac:dyDescent="0.25">
      <c r="B59" s="4" t="s">
        <v>73</v>
      </c>
      <c r="C59" s="4" t="s">
        <v>49</v>
      </c>
      <c r="D59" s="5">
        <v>1</v>
      </c>
      <c r="E59" s="5">
        <v>1</v>
      </c>
      <c r="F59" s="5">
        <v>1</v>
      </c>
      <c r="G59" s="5">
        <v>1</v>
      </c>
      <c r="H59" s="5">
        <f>AVERAGE(Tabla13[[#This Row],[Trimestre 1]:[Trimestre 4]])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5">
        <v>1</v>
      </c>
      <c r="F60" s="5">
        <v>1</v>
      </c>
      <c r="G60" s="5">
        <v>1</v>
      </c>
      <c r="H60" s="5">
        <f>AVERAGE(Tabla13[[#This Row],[Trimestre 1]:[Trimestre 4]])</f>
        <v>1</v>
      </c>
    </row>
    <row r="61" spans="2:8" x14ac:dyDescent="0.25">
      <c r="B61" s="4" t="s">
        <v>74</v>
      </c>
      <c r="C61" s="4" t="s">
        <v>64</v>
      </c>
      <c r="D61" s="5">
        <v>1</v>
      </c>
      <c r="E61" s="5">
        <v>1</v>
      </c>
      <c r="F61" s="5">
        <v>1</v>
      </c>
      <c r="G61" s="5">
        <v>1</v>
      </c>
      <c r="H61" s="5">
        <f>AVERAGE(Tabla13[[#This Row],[Trimestre 1]:[Trimestre 4]])</f>
        <v>1</v>
      </c>
    </row>
    <row r="62" spans="2:8" x14ac:dyDescent="0.25">
      <c r="B62" s="4" t="s">
        <v>74</v>
      </c>
      <c r="C62" s="4" t="s">
        <v>65</v>
      </c>
      <c r="D62" s="5">
        <v>1</v>
      </c>
      <c r="E62" s="5">
        <v>1</v>
      </c>
      <c r="F62" s="5">
        <v>1</v>
      </c>
      <c r="G62" s="5">
        <v>1</v>
      </c>
      <c r="H62" s="5">
        <f>AVERAGE(Tabla13[[#This Row],[Trimestre 1]:[Trimestre 4]])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5">
        <v>1</v>
      </c>
      <c r="F63" s="5">
        <v>1</v>
      </c>
      <c r="G63" s="5">
        <v>1</v>
      </c>
      <c r="H63" s="5">
        <f>AVERAGE(Tabla13[[#This Row],[Trimestre 1]:[Trimestre 4]])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5">
        <v>1</v>
      </c>
      <c r="F64" s="5">
        <v>1</v>
      </c>
      <c r="G64" s="5">
        <v>1</v>
      </c>
      <c r="H64" s="5">
        <f>AVERAGE(Tabla13[[#This Row],[Trimestre 1]:[Trimestre 4]])</f>
        <v>1</v>
      </c>
    </row>
    <row r="65" spans="2:8" x14ac:dyDescent="0.25">
      <c r="B65" s="4" t="s">
        <v>75</v>
      </c>
      <c r="C65" s="4" t="s">
        <v>91</v>
      </c>
      <c r="D65" s="5" t="s">
        <v>92</v>
      </c>
      <c r="E65" s="5" t="s">
        <v>92</v>
      </c>
      <c r="F65" s="5" t="s">
        <v>92</v>
      </c>
      <c r="G65" s="5" t="s">
        <v>92</v>
      </c>
      <c r="H65" s="5" t="s">
        <v>92</v>
      </c>
    </row>
    <row r="66" spans="2:8" x14ac:dyDescent="0.25">
      <c r="B66" s="4" t="s">
        <v>76</v>
      </c>
      <c r="C66" s="4" t="s">
        <v>55</v>
      </c>
      <c r="D66" s="5">
        <v>1</v>
      </c>
      <c r="E66" s="5">
        <v>1</v>
      </c>
      <c r="F66" s="5">
        <v>1</v>
      </c>
      <c r="G66" s="5">
        <v>1</v>
      </c>
      <c r="H66" s="5">
        <f>AVERAGE(Tabla13[[#This Row],[Trimestre 1]:[Trimestre 4]])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5">
        <v>1</v>
      </c>
      <c r="F67" s="5">
        <v>1</v>
      </c>
      <c r="G67" s="5">
        <v>1</v>
      </c>
      <c r="H67" s="5">
        <f>AVERAGE(Tabla13[[#This Row],[Trimestre 1]:[Trimestre 4]])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5">
        <v>1</v>
      </c>
      <c r="F68" s="5">
        <v>1</v>
      </c>
      <c r="G68" s="5">
        <v>1</v>
      </c>
      <c r="H68" s="5">
        <f>AVERAGE(Tabla13[[#This Row],[Trimestre 1]:[Trimestre 4]])</f>
        <v>1</v>
      </c>
    </row>
    <row r="69" spans="2:8" x14ac:dyDescent="0.25">
      <c r="B69" s="4" t="s">
        <v>76</v>
      </c>
      <c r="C69" s="4" t="s">
        <v>58</v>
      </c>
      <c r="D69" s="5">
        <v>1</v>
      </c>
      <c r="E69" s="5">
        <v>1</v>
      </c>
      <c r="F69" s="5">
        <v>1</v>
      </c>
      <c r="G69" s="5">
        <v>1</v>
      </c>
      <c r="H69" s="5">
        <f>AVERAGE(Tabla13[[#This Row],[Trimestre 1]:[Trimestre 4]])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5">
        <v>1</v>
      </c>
      <c r="F70" s="5">
        <v>1</v>
      </c>
      <c r="G70" s="5">
        <v>1</v>
      </c>
      <c r="H70" s="5">
        <f>AVERAGE(Tabla13[[#This Row],[Trimestre 1]:[Trimestre 4]])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5">
        <v>1</v>
      </c>
      <c r="F71" s="5">
        <v>1</v>
      </c>
      <c r="G71" s="5">
        <v>1</v>
      </c>
      <c r="H71" s="5">
        <f>AVERAGE(Tabla13[[#This Row],[Trimestre 1]:[Trimestre 4]])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5">
        <v>1</v>
      </c>
      <c r="F72" s="5">
        <v>1</v>
      </c>
      <c r="G72" s="5">
        <v>1</v>
      </c>
      <c r="H72" s="5">
        <f>AVERAGE(Tabla13[[#This Row],[Trimestre 1]:[Trimestre 4]])</f>
        <v>1</v>
      </c>
    </row>
    <row r="73" spans="2:8" x14ac:dyDescent="0.25">
      <c r="B73" s="4" t="s">
        <v>77</v>
      </c>
      <c r="C73" s="4" t="s">
        <v>67</v>
      </c>
      <c r="D73" s="5">
        <v>1</v>
      </c>
      <c r="E73" s="5">
        <v>1</v>
      </c>
      <c r="F73" s="5">
        <v>1</v>
      </c>
      <c r="G73" s="5">
        <v>1</v>
      </c>
      <c r="H73" s="5">
        <f>AVERAGE(Tabla13[[#This Row],[Trimestre 1]:[Trimestre 4]])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5">
        <v>1</v>
      </c>
      <c r="F74" s="5">
        <v>1</v>
      </c>
      <c r="G74" s="5">
        <v>1</v>
      </c>
      <c r="H74" s="5">
        <f>AVERAGE(Tabla13[[#This Row],[Trimestre 1]:[Trimestre 4]])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5">
        <v>1</v>
      </c>
      <c r="F75" s="5">
        <v>1</v>
      </c>
      <c r="G75" s="5">
        <v>1</v>
      </c>
      <c r="H75" s="5">
        <f>AVERAGE(Tabla13[[#This Row],[Trimestre 1]:[Trimestre 4]])</f>
        <v>1</v>
      </c>
    </row>
    <row r="76" spans="2:8" x14ac:dyDescent="0.25">
      <c r="B76" s="4" t="s">
        <v>77</v>
      </c>
      <c r="C76" s="4" t="s">
        <v>63</v>
      </c>
      <c r="D76" s="5">
        <v>1</v>
      </c>
      <c r="E76" s="5">
        <v>1</v>
      </c>
      <c r="F76" s="5">
        <v>1</v>
      </c>
      <c r="G76" s="5">
        <v>1</v>
      </c>
      <c r="H76" s="5">
        <f>AVERAGE(Tabla13[[#This Row],[Trimestre 1]:[Trimestre 4]])</f>
        <v>1</v>
      </c>
    </row>
    <row r="77" spans="2:8" x14ac:dyDescent="0.25">
      <c r="B77" s="4" t="s">
        <v>78</v>
      </c>
      <c r="C77" s="4" t="s">
        <v>62</v>
      </c>
      <c r="D77" s="5">
        <v>1</v>
      </c>
      <c r="E77" s="5">
        <v>1</v>
      </c>
      <c r="F77" s="5">
        <v>1</v>
      </c>
      <c r="G77" s="5">
        <v>1</v>
      </c>
      <c r="H77" s="5">
        <f>AVERAGE(Tabla13[[#This Row],[Trimestre 1]:[Trimestre 4]])</f>
        <v>1</v>
      </c>
    </row>
    <row r="78" spans="2:8" ht="17.25" x14ac:dyDescent="0.3">
      <c r="B78" s="22" t="s">
        <v>85</v>
      </c>
      <c r="C78" s="28">
        <f>AVERAGE(D78:G78)</f>
        <v>0.99317013888888883</v>
      </c>
      <c r="D78" s="8">
        <f>SUBTOTAL(101,Tabla13[Trimestre 1])</f>
        <v>0.99798611111111102</v>
      </c>
      <c r="E78" s="8">
        <f>SUBTOTAL(101,Tabla13[Trimestre 2])</f>
        <v>0.99456944444444462</v>
      </c>
      <c r="F78" s="8">
        <f>SUBTOTAL(101,Tabla13[Trimestre 3])</f>
        <v>0.99043055555555548</v>
      </c>
      <c r="G78" s="8">
        <f>SUBTOTAL(101,Tabla13[Trimestre 4])</f>
        <v>0.98969444444444454</v>
      </c>
      <c r="H78" s="8">
        <f>SUBTOTAL(101,Tabla13[Anual])</f>
        <v>0.99317013888888894</v>
      </c>
    </row>
  </sheetData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colBreaks count="1" manualBreakCount="1">
    <brk id="8" max="1048575" man="1"/>
  </colBreaks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EF82B3AE-F4BB-484C-A794-74DCB75A0EA8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FB84-AD55-46EF-9656-0B174DA858B2}">
  <sheetPr>
    <tabColor rgb="FF00B0F0"/>
  </sheetPr>
  <dimension ref="B2:H78"/>
  <sheetViews>
    <sheetView showGridLines="0" tabSelected="1" zoomScale="130" zoomScaleNormal="130" workbookViewId="0">
      <selection activeCell="F76" sqref="F76"/>
    </sheetView>
  </sheetViews>
  <sheetFormatPr baseColWidth="10" defaultColWidth="10.7109375" defaultRowHeight="15" x14ac:dyDescent="0.25"/>
  <cols>
    <col min="2" max="2" width="16.42578125" bestFit="1" customWidth="1"/>
    <col min="3" max="3" width="27.85546875" bestFit="1" customWidth="1"/>
    <col min="4" max="6" width="11.7109375" customWidth="1"/>
    <col min="7" max="7" width="11.7109375" hidden="1" customWidth="1"/>
    <col min="8" max="8" width="10.85546875" style="7"/>
  </cols>
  <sheetData>
    <row r="2" spans="2:8" ht="15.75" thickBot="1" x14ac:dyDescent="0.3">
      <c r="B2" s="1" t="s">
        <v>86</v>
      </c>
      <c r="C2" s="2">
        <f ca="1">TODAY()</f>
        <v>45642</v>
      </c>
    </row>
    <row r="4" spans="2:8" x14ac:dyDescent="0.25">
      <c r="B4" s="4" t="s">
        <v>79</v>
      </c>
      <c r="C4" s="4" t="s">
        <v>80</v>
      </c>
      <c r="D4" s="4" t="s">
        <v>81</v>
      </c>
      <c r="E4" s="4" t="s">
        <v>82</v>
      </c>
      <c r="F4" s="4" t="s">
        <v>83</v>
      </c>
      <c r="G4" s="4" t="s">
        <v>84</v>
      </c>
      <c r="H4" s="6" t="s">
        <v>88</v>
      </c>
    </row>
    <row r="5" spans="2:8" x14ac:dyDescent="0.25">
      <c r="B5" s="4" t="s">
        <v>71</v>
      </c>
      <c r="C5" s="4" t="s">
        <v>0</v>
      </c>
      <c r="D5" s="5">
        <v>1</v>
      </c>
      <c r="E5" s="3">
        <v>1</v>
      </c>
      <c r="F5" s="3"/>
      <c r="G5" s="3"/>
      <c r="H5" s="5">
        <f>IFERROR(AVERAGE(Tabla1[[#This Row],[Trimestre 1]:[Trimestre 4]]),"en proceso")</f>
        <v>1</v>
      </c>
    </row>
    <row r="6" spans="2:8" x14ac:dyDescent="0.25">
      <c r="B6" s="4" t="s">
        <v>71</v>
      </c>
      <c r="C6" s="4" t="s">
        <v>1</v>
      </c>
      <c r="D6" s="5">
        <v>1</v>
      </c>
      <c r="E6" s="3">
        <v>1</v>
      </c>
      <c r="F6" s="3">
        <v>1</v>
      </c>
      <c r="G6" s="3"/>
      <c r="H6" s="5">
        <f>IFERROR(AVERAGE(Tabla1[[#This Row],[Trimestre 1]:[Trimestre 4]]),"en proceso")</f>
        <v>1</v>
      </c>
    </row>
    <row r="7" spans="2:8" x14ac:dyDescent="0.25">
      <c r="B7" s="4" t="s">
        <v>71</v>
      </c>
      <c r="C7" s="4" t="s">
        <v>2</v>
      </c>
      <c r="D7" s="5">
        <v>1</v>
      </c>
      <c r="E7" s="3">
        <v>1</v>
      </c>
      <c r="F7" s="3">
        <v>1</v>
      </c>
      <c r="G7" s="3"/>
      <c r="H7" s="5">
        <f>IFERROR(AVERAGE(Tabla1[[#This Row],[Trimestre 1]:[Trimestre 4]]),"en proceso")</f>
        <v>1</v>
      </c>
    </row>
    <row r="8" spans="2:8" x14ac:dyDescent="0.25">
      <c r="B8" s="4" t="s">
        <v>72</v>
      </c>
      <c r="C8" s="4" t="s">
        <v>3</v>
      </c>
      <c r="D8" s="5">
        <v>1</v>
      </c>
      <c r="E8" s="3">
        <v>1</v>
      </c>
      <c r="F8" s="3">
        <v>1</v>
      </c>
      <c r="G8" s="3"/>
      <c r="H8" s="5">
        <f>IFERROR(AVERAGE(Tabla1[[#This Row],[Trimestre 1]:[Trimestre 4]]),"en proceso")</f>
        <v>1</v>
      </c>
    </row>
    <row r="9" spans="2:8" x14ac:dyDescent="0.25">
      <c r="B9" s="4" t="s">
        <v>72</v>
      </c>
      <c r="C9" s="4" t="s">
        <v>4</v>
      </c>
      <c r="D9" s="5">
        <v>1</v>
      </c>
      <c r="E9" s="3">
        <v>1</v>
      </c>
      <c r="F9" s="3"/>
      <c r="G9" s="3"/>
      <c r="H9" s="5">
        <f>IFERROR(AVERAGE(Tabla1[[#This Row],[Trimestre 1]:[Trimestre 4]]),"en proceso")</f>
        <v>1</v>
      </c>
    </row>
    <row r="10" spans="2:8" x14ac:dyDescent="0.25">
      <c r="B10" s="4" t="s">
        <v>72</v>
      </c>
      <c r="C10" s="4" t="s">
        <v>5</v>
      </c>
      <c r="D10" s="5">
        <v>1</v>
      </c>
      <c r="E10" s="3">
        <v>1</v>
      </c>
      <c r="F10" s="3">
        <v>1</v>
      </c>
      <c r="G10" s="3"/>
      <c r="H10" s="5">
        <f>IFERROR(AVERAGE(Tabla1[[#This Row],[Trimestre 1]:[Trimestre 4]]),"en proceso")</f>
        <v>1</v>
      </c>
    </row>
    <row r="11" spans="2:8" x14ac:dyDescent="0.25">
      <c r="B11" s="4" t="s">
        <v>72</v>
      </c>
      <c r="C11" s="4" t="s">
        <v>6</v>
      </c>
      <c r="D11" s="5">
        <v>1</v>
      </c>
      <c r="E11" s="3">
        <v>1</v>
      </c>
      <c r="F11" s="3">
        <v>1</v>
      </c>
      <c r="G11" s="3"/>
      <c r="H11" s="5">
        <f>IFERROR(AVERAGE(Tabla1[[#This Row],[Trimestre 1]:[Trimestre 4]]),"en proceso")</f>
        <v>1</v>
      </c>
    </row>
    <row r="12" spans="2:8" x14ac:dyDescent="0.25">
      <c r="B12" s="4" t="s">
        <v>72</v>
      </c>
      <c r="C12" s="4" t="s">
        <v>52</v>
      </c>
      <c r="D12" s="5">
        <v>1</v>
      </c>
      <c r="E12" s="3">
        <v>1</v>
      </c>
      <c r="F12" s="3">
        <v>1</v>
      </c>
      <c r="G12" s="3"/>
      <c r="H12" s="5">
        <f>IFERROR(AVERAGE(Tabla1[[#This Row],[Trimestre 1]:[Trimestre 4]]),"en proceso")</f>
        <v>1</v>
      </c>
    </row>
    <row r="13" spans="2:8" x14ac:dyDescent="0.25">
      <c r="B13" s="4" t="s">
        <v>72</v>
      </c>
      <c r="C13" s="4" t="s">
        <v>53</v>
      </c>
      <c r="D13" s="5">
        <v>1</v>
      </c>
      <c r="E13" s="3">
        <v>1</v>
      </c>
      <c r="F13" s="3">
        <v>1</v>
      </c>
      <c r="G13" s="3"/>
      <c r="H13" s="5">
        <f>IFERROR(AVERAGE(Tabla1[[#This Row],[Trimestre 1]:[Trimestre 4]]),"en proceso")</f>
        <v>1</v>
      </c>
    </row>
    <row r="14" spans="2:8" x14ac:dyDescent="0.25">
      <c r="B14" s="4" t="s">
        <v>72</v>
      </c>
      <c r="C14" s="4" t="s">
        <v>7</v>
      </c>
      <c r="D14" s="5">
        <v>1</v>
      </c>
      <c r="E14" s="3">
        <v>1</v>
      </c>
      <c r="F14" s="3">
        <v>1</v>
      </c>
      <c r="G14" s="3"/>
      <c r="H14" s="5">
        <f>IFERROR(AVERAGE(Tabla1[[#This Row],[Trimestre 1]:[Trimestre 4]]),"en proceso")</f>
        <v>1</v>
      </c>
    </row>
    <row r="15" spans="2:8" x14ac:dyDescent="0.25">
      <c r="B15" s="4" t="s">
        <v>73</v>
      </c>
      <c r="C15" s="4" t="s">
        <v>8</v>
      </c>
      <c r="D15" s="5">
        <v>1</v>
      </c>
      <c r="E15" s="3">
        <v>1</v>
      </c>
      <c r="F15" s="3">
        <v>1</v>
      </c>
      <c r="G15" s="3"/>
      <c r="H15" s="5">
        <f>IFERROR(AVERAGE(Tabla1[[#This Row],[Trimestre 1]:[Trimestre 4]]),"en proceso")</f>
        <v>1</v>
      </c>
    </row>
    <row r="16" spans="2:8" x14ac:dyDescent="0.25">
      <c r="B16" s="4" t="s">
        <v>73</v>
      </c>
      <c r="C16" s="4" t="s">
        <v>9</v>
      </c>
      <c r="D16" s="5">
        <v>1</v>
      </c>
      <c r="E16" s="3">
        <v>0.86599999999999999</v>
      </c>
      <c r="F16" s="3">
        <v>0.78900000000000003</v>
      </c>
      <c r="G16" s="3"/>
      <c r="H16" s="5">
        <f>IFERROR(AVERAGE(Tabla1[[#This Row],[Trimestre 1]:[Trimestre 4]]),"en proceso")</f>
        <v>0.88500000000000012</v>
      </c>
    </row>
    <row r="17" spans="2:8" x14ac:dyDescent="0.25">
      <c r="B17" s="4" t="s">
        <v>73</v>
      </c>
      <c r="C17" s="4" t="s">
        <v>10</v>
      </c>
      <c r="D17" s="5">
        <v>1</v>
      </c>
      <c r="E17" s="3">
        <v>1</v>
      </c>
      <c r="F17" s="3">
        <v>0.98099999999999998</v>
      </c>
      <c r="G17" s="3"/>
      <c r="H17" s="5">
        <f>IFERROR(AVERAGE(Tabla1[[#This Row],[Trimestre 1]:[Trimestre 4]]),"en proceso")</f>
        <v>0.99366666666666659</v>
      </c>
    </row>
    <row r="18" spans="2:8" x14ac:dyDescent="0.25">
      <c r="B18" s="4" t="s">
        <v>73</v>
      </c>
      <c r="C18" s="4" t="s">
        <v>11</v>
      </c>
      <c r="D18" s="5">
        <v>1</v>
      </c>
      <c r="E18" s="3">
        <v>1</v>
      </c>
      <c r="F18" s="3"/>
      <c r="G18" s="3"/>
      <c r="H18" s="5">
        <f>IFERROR(AVERAGE(Tabla1[[#This Row],[Trimestre 1]:[Trimestre 4]]),"en proceso")</f>
        <v>1</v>
      </c>
    </row>
    <row r="19" spans="2:8" x14ac:dyDescent="0.25">
      <c r="B19" s="4" t="s">
        <v>73</v>
      </c>
      <c r="C19" s="4" t="s">
        <v>12</v>
      </c>
      <c r="D19" s="5">
        <v>0.77200000000000002</v>
      </c>
      <c r="E19" s="3">
        <v>0.77600000000000002</v>
      </c>
      <c r="F19" s="3"/>
      <c r="G19" s="3"/>
      <c r="H19" s="5">
        <f>IFERROR(AVERAGE(Tabla1[[#This Row],[Trimestre 1]:[Trimestre 4]]),"en proceso")</f>
        <v>0.77400000000000002</v>
      </c>
    </row>
    <row r="20" spans="2:8" x14ac:dyDescent="0.25">
      <c r="B20" s="4" t="s">
        <v>73</v>
      </c>
      <c r="C20" s="4" t="s">
        <v>13</v>
      </c>
      <c r="D20" s="5">
        <v>1</v>
      </c>
      <c r="E20" s="3">
        <v>1</v>
      </c>
      <c r="F20" s="3"/>
      <c r="G20" s="3"/>
      <c r="H20" s="5">
        <f>IFERROR(AVERAGE(Tabla1[[#This Row],[Trimestre 1]:[Trimestre 4]]),"en proceso")</f>
        <v>1</v>
      </c>
    </row>
    <row r="21" spans="2:8" x14ac:dyDescent="0.25">
      <c r="B21" s="4" t="s">
        <v>73</v>
      </c>
      <c r="C21" s="4" t="s">
        <v>14</v>
      </c>
      <c r="D21" s="5">
        <v>1</v>
      </c>
      <c r="E21" s="3">
        <v>1</v>
      </c>
      <c r="F21" s="3"/>
      <c r="G21" s="3"/>
      <c r="H21" s="5">
        <f>IFERROR(AVERAGE(Tabla1[[#This Row],[Trimestre 1]:[Trimestre 4]]),"en proceso")</f>
        <v>1</v>
      </c>
    </row>
    <row r="22" spans="2:8" x14ac:dyDescent="0.25">
      <c r="B22" s="4" t="s">
        <v>73</v>
      </c>
      <c r="C22" s="4" t="s">
        <v>15</v>
      </c>
      <c r="D22" s="5">
        <v>1</v>
      </c>
      <c r="E22" s="3">
        <v>1</v>
      </c>
      <c r="F22" s="3"/>
      <c r="G22" s="3"/>
      <c r="H22" s="5">
        <f>IFERROR(AVERAGE(Tabla1[[#This Row],[Trimestre 1]:[Trimestre 4]]),"en proceso")</f>
        <v>1</v>
      </c>
    </row>
    <row r="23" spans="2:8" x14ac:dyDescent="0.25">
      <c r="B23" s="4" t="s">
        <v>73</v>
      </c>
      <c r="C23" s="4" t="s">
        <v>16</v>
      </c>
      <c r="D23" s="5">
        <v>0.75900000000000001</v>
      </c>
      <c r="E23" s="3">
        <v>0.77700000000000002</v>
      </c>
      <c r="F23" s="3"/>
      <c r="G23" s="3"/>
      <c r="H23" s="5">
        <f>IFERROR(AVERAGE(Tabla1[[#This Row],[Trimestre 1]:[Trimestre 4]]),"en proceso")</f>
        <v>0.76800000000000002</v>
      </c>
    </row>
    <row r="24" spans="2:8" x14ac:dyDescent="0.25">
      <c r="B24" s="4" t="s">
        <v>73</v>
      </c>
      <c r="C24" s="4" t="s">
        <v>17</v>
      </c>
      <c r="D24" s="5">
        <v>1</v>
      </c>
      <c r="E24" s="3">
        <v>0.98199999999999998</v>
      </c>
      <c r="F24" s="3"/>
      <c r="G24" s="3"/>
      <c r="H24" s="5">
        <f>IFERROR(AVERAGE(Tabla1[[#This Row],[Trimestre 1]:[Trimestre 4]]),"en proceso")</f>
        <v>0.99099999999999999</v>
      </c>
    </row>
    <row r="25" spans="2:8" x14ac:dyDescent="0.25">
      <c r="B25" s="4" t="s">
        <v>73</v>
      </c>
      <c r="C25" s="4" t="s">
        <v>18</v>
      </c>
      <c r="D25" s="5">
        <v>1</v>
      </c>
      <c r="E25" s="3">
        <v>0.96899999999999997</v>
      </c>
      <c r="F25" s="3"/>
      <c r="G25" s="3"/>
      <c r="H25" s="5">
        <f>IFERROR(AVERAGE(Tabla1[[#This Row],[Trimestre 1]:[Trimestre 4]]),"en proceso")</f>
        <v>0.98449999999999993</v>
      </c>
    </row>
    <row r="26" spans="2:8" x14ac:dyDescent="0.25">
      <c r="B26" s="4" t="s">
        <v>73</v>
      </c>
      <c r="C26" s="4" t="s">
        <v>19</v>
      </c>
      <c r="D26" s="5">
        <v>1</v>
      </c>
      <c r="E26" s="3">
        <v>1</v>
      </c>
      <c r="F26" s="3"/>
      <c r="G26" s="3"/>
      <c r="H26" s="5">
        <f>IFERROR(AVERAGE(Tabla1[[#This Row],[Trimestre 1]:[Trimestre 4]]),"en proceso")</f>
        <v>1</v>
      </c>
    </row>
    <row r="27" spans="2:8" x14ac:dyDescent="0.25">
      <c r="B27" s="4" t="s">
        <v>73</v>
      </c>
      <c r="C27" s="4" t="s">
        <v>20</v>
      </c>
      <c r="D27" s="5">
        <v>1</v>
      </c>
      <c r="E27" s="3">
        <v>1</v>
      </c>
      <c r="F27" s="3"/>
      <c r="G27" s="3"/>
      <c r="H27" s="5">
        <f>IFERROR(AVERAGE(Tabla1[[#This Row],[Trimestre 1]:[Trimestre 4]]),"en proceso")</f>
        <v>1</v>
      </c>
    </row>
    <row r="28" spans="2:8" x14ac:dyDescent="0.25">
      <c r="B28" s="4" t="s">
        <v>73</v>
      </c>
      <c r="C28" s="4" t="s">
        <v>21</v>
      </c>
      <c r="D28" s="5">
        <v>1</v>
      </c>
      <c r="E28" s="3">
        <v>1</v>
      </c>
      <c r="F28" s="3"/>
      <c r="G28" s="3"/>
      <c r="H28" s="5">
        <f>IFERROR(AVERAGE(Tabla1[[#This Row],[Trimestre 1]:[Trimestre 4]]),"en proceso")</f>
        <v>1</v>
      </c>
    </row>
    <row r="29" spans="2:8" x14ac:dyDescent="0.25">
      <c r="B29" s="4" t="s">
        <v>73</v>
      </c>
      <c r="C29" s="4" t="s">
        <v>22</v>
      </c>
      <c r="D29" s="5">
        <v>1</v>
      </c>
      <c r="E29" s="3">
        <v>0.92700000000000005</v>
      </c>
      <c r="F29" s="3"/>
      <c r="G29" s="3"/>
      <c r="H29" s="5">
        <f>IFERROR(AVERAGE(Tabla1[[#This Row],[Trimestre 1]:[Trimestre 4]]),"en proceso")</f>
        <v>0.96350000000000002</v>
      </c>
    </row>
    <row r="30" spans="2:8" x14ac:dyDescent="0.25">
      <c r="B30" s="4" t="s">
        <v>73</v>
      </c>
      <c r="C30" s="4" t="s">
        <v>23</v>
      </c>
      <c r="D30" s="5">
        <v>0.75900000000000001</v>
      </c>
      <c r="E30" s="3">
        <v>0.71499999999999997</v>
      </c>
      <c r="F30" s="3"/>
      <c r="G30" s="3"/>
      <c r="H30" s="5">
        <f>IFERROR(AVERAGE(Tabla1[[#This Row],[Trimestre 1]:[Trimestre 4]]),"en proceso")</f>
        <v>0.73699999999999999</v>
      </c>
    </row>
    <row r="31" spans="2:8" x14ac:dyDescent="0.25">
      <c r="B31" s="4" t="s">
        <v>73</v>
      </c>
      <c r="C31" s="4" t="s">
        <v>24</v>
      </c>
      <c r="D31" s="5">
        <v>0.58799999999999997</v>
      </c>
      <c r="E31" s="3">
        <v>0.66700000000000004</v>
      </c>
      <c r="F31" s="3"/>
      <c r="G31" s="3"/>
      <c r="H31" s="5">
        <f>IFERROR(AVERAGE(Tabla1[[#This Row],[Trimestre 1]:[Trimestre 4]]),"en proceso")</f>
        <v>0.62749999999999995</v>
      </c>
    </row>
    <row r="32" spans="2:8" x14ac:dyDescent="0.25">
      <c r="B32" s="4" t="s">
        <v>73</v>
      </c>
      <c r="C32" s="4" t="s">
        <v>25</v>
      </c>
      <c r="D32" s="5">
        <v>1</v>
      </c>
      <c r="E32" s="3">
        <v>1</v>
      </c>
      <c r="F32" s="3"/>
      <c r="G32" s="3"/>
      <c r="H32" s="5">
        <f>IFERROR(AVERAGE(Tabla1[[#This Row],[Trimestre 1]:[Trimestre 4]]),"en proceso")</f>
        <v>1</v>
      </c>
    </row>
    <row r="33" spans="2:8" x14ac:dyDescent="0.25">
      <c r="B33" s="4" t="s">
        <v>73</v>
      </c>
      <c r="C33" s="4" t="s">
        <v>26</v>
      </c>
      <c r="D33" s="5">
        <v>0.83299999999999996</v>
      </c>
      <c r="E33" s="3">
        <v>0.78100000000000003</v>
      </c>
      <c r="F33" s="3"/>
      <c r="G33" s="3"/>
      <c r="H33" s="5">
        <f>IFERROR(AVERAGE(Tabla1[[#This Row],[Trimestre 1]:[Trimestre 4]]),"en proceso")</f>
        <v>0.80699999999999994</v>
      </c>
    </row>
    <row r="34" spans="2:8" x14ac:dyDescent="0.25">
      <c r="B34" s="4" t="s">
        <v>73</v>
      </c>
      <c r="C34" s="4" t="s">
        <v>27</v>
      </c>
      <c r="D34" s="5">
        <v>1</v>
      </c>
      <c r="E34" s="3">
        <v>1</v>
      </c>
      <c r="F34" s="3"/>
      <c r="G34" s="3"/>
      <c r="H34" s="5">
        <f>IFERROR(AVERAGE(Tabla1[[#This Row],[Trimestre 1]:[Trimestre 4]]),"en proceso")</f>
        <v>1</v>
      </c>
    </row>
    <row r="35" spans="2:8" x14ac:dyDescent="0.25">
      <c r="B35" s="4" t="s">
        <v>73</v>
      </c>
      <c r="C35" s="4" t="s">
        <v>28</v>
      </c>
      <c r="D35" s="5">
        <v>1</v>
      </c>
      <c r="E35" s="3">
        <v>1</v>
      </c>
      <c r="F35" s="3"/>
      <c r="G35" s="3"/>
      <c r="H35" s="5">
        <f>IFERROR(AVERAGE(Tabla1[[#This Row],[Trimestre 1]:[Trimestre 4]]),"en proceso")</f>
        <v>1</v>
      </c>
    </row>
    <row r="36" spans="2:8" x14ac:dyDescent="0.25">
      <c r="B36" s="4" t="s">
        <v>73</v>
      </c>
      <c r="C36" s="4" t="s">
        <v>29</v>
      </c>
      <c r="D36" s="5">
        <v>0.88800000000000001</v>
      </c>
      <c r="E36" s="3">
        <v>0.89900000000000002</v>
      </c>
      <c r="F36" s="3"/>
      <c r="G36" s="3"/>
      <c r="H36" s="5">
        <f>IFERROR(AVERAGE(Tabla1[[#This Row],[Trimestre 1]:[Trimestre 4]]),"en proceso")</f>
        <v>0.89349999999999996</v>
      </c>
    </row>
    <row r="37" spans="2:8" x14ac:dyDescent="0.25">
      <c r="B37" s="4" t="s">
        <v>73</v>
      </c>
      <c r="C37" s="4" t="s">
        <v>30</v>
      </c>
      <c r="D37" s="5">
        <v>1</v>
      </c>
      <c r="E37" s="3">
        <v>0.83499999999999996</v>
      </c>
      <c r="F37" s="3"/>
      <c r="G37" s="3"/>
      <c r="H37" s="5">
        <f>IFERROR(AVERAGE(Tabla1[[#This Row],[Trimestre 1]:[Trimestre 4]]),"en proceso")</f>
        <v>0.91749999999999998</v>
      </c>
    </row>
    <row r="38" spans="2:8" x14ac:dyDescent="0.25">
      <c r="B38" s="4" t="s">
        <v>73</v>
      </c>
      <c r="C38" s="4" t="s">
        <v>31</v>
      </c>
      <c r="D38" s="5">
        <v>1</v>
      </c>
      <c r="E38" s="3">
        <v>1</v>
      </c>
      <c r="F38" s="3"/>
      <c r="G38" s="3"/>
      <c r="H38" s="5">
        <f>IFERROR(AVERAGE(Tabla1[[#This Row],[Trimestre 1]:[Trimestre 4]]),"en proceso")</f>
        <v>1</v>
      </c>
    </row>
    <row r="39" spans="2:8" x14ac:dyDescent="0.25">
      <c r="B39" s="4" t="s">
        <v>73</v>
      </c>
      <c r="C39" s="4" t="s">
        <v>32</v>
      </c>
      <c r="D39" s="5">
        <v>1</v>
      </c>
      <c r="E39" s="3">
        <v>0.86</v>
      </c>
      <c r="F39" s="3"/>
      <c r="G39" s="3"/>
      <c r="H39" s="5">
        <f>IFERROR(AVERAGE(Tabla1[[#This Row],[Trimestre 1]:[Trimestre 4]]),"en proceso")</f>
        <v>0.92999999999999994</v>
      </c>
    </row>
    <row r="40" spans="2:8" x14ac:dyDescent="0.25">
      <c r="B40" s="4" t="s">
        <v>73</v>
      </c>
      <c r="C40" s="4" t="s">
        <v>33</v>
      </c>
      <c r="D40" s="5">
        <v>1</v>
      </c>
      <c r="E40" s="3">
        <v>1</v>
      </c>
      <c r="F40" s="3"/>
      <c r="G40" s="3"/>
      <c r="H40" s="5">
        <f>IFERROR(AVERAGE(Tabla1[[#This Row],[Trimestre 1]:[Trimestre 4]]),"en proceso")</f>
        <v>1</v>
      </c>
    </row>
    <row r="41" spans="2:8" x14ac:dyDescent="0.25">
      <c r="B41" s="4" t="s">
        <v>73</v>
      </c>
      <c r="C41" s="4" t="s">
        <v>34</v>
      </c>
      <c r="D41" s="5">
        <v>1</v>
      </c>
      <c r="E41" s="3">
        <v>1</v>
      </c>
      <c r="F41" s="3"/>
      <c r="G41" s="3"/>
      <c r="H41" s="5">
        <f>IFERROR(AVERAGE(Tabla1[[#This Row],[Trimestre 1]:[Trimestre 4]]),"en proceso")</f>
        <v>1</v>
      </c>
    </row>
    <row r="42" spans="2:8" x14ac:dyDescent="0.25">
      <c r="B42" s="4" t="s">
        <v>73</v>
      </c>
      <c r="C42" s="4" t="s">
        <v>35</v>
      </c>
      <c r="D42" s="5">
        <v>0.92100000000000004</v>
      </c>
      <c r="E42" s="3">
        <v>0.92100000000000004</v>
      </c>
      <c r="F42" s="3"/>
      <c r="G42" s="3"/>
      <c r="H42" s="5">
        <f>IFERROR(AVERAGE(Tabla1[[#This Row],[Trimestre 1]:[Trimestre 4]]),"en proceso")</f>
        <v>0.92100000000000004</v>
      </c>
    </row>
    <row r="43" spans="2:8" x14ac:dyDescent="0.25">
      <c r="B43" s="4" t="s">
        <v>73</v>
      </c>
      <c r="C43" s="4" t="s">
        <v>36</v>
      </c>
      <c r="D43" s="5">
        <v>1</v>
      </c>
      <c r="E43" s="3">
        <v>1</v>
      </c>
      <c r="F43" s="3"/>
      <c r="G43" s="3"/>
      <c r="H43" s="5">
        <f>IFERROR(AVERAGE(Tabla1[[#This Row],[Trimestre 1]:[Trimestre 4]]),"en proceso")</f>
        <v>1</v>
      </c>
    </row>
    <row r="44" spans="2:8" x14ac:dyDescent="0.25">
      <c r="B44" s="4" t="s">
        <v>73</v>
      </c>
      <c r="C44" s="4" t="s">
        <v>54</v>
      </c>
      <c r="D44" s="5">
        <v>0.79300000000000004</v>
      </c>
      <c r="E44" s="3">
        <v>0.94599999999999995</v>
      </c>
      <c r="F44" s="3"/>
      <c r="G44" s="3"/>
      <c r="H44" s="5">
        <f>IFERROR(AVERAGE(Tabla1[[#This Row],[Trimestre 1]:[Trimestre 4]]),"en proceso")</f>
        <v>0.86949999999999994</v>
      </c>
    </row>
    <row r="45" spans="2:8" x14ac:dyDescent="0.25">
      <c r="B45" s="4" t="s">
        <v>73</v>
      </c>
      <c r="C45" s="4" t="s">
        <v>93</v>
      </c>
      <c r="D45" s="5">
        <v>1</v>
      </c>
      <c r="E45" s="3">
        <v>1</v>
      </c>
      <c r="F45" s="3"/>
      <c r="G45" s="3"/>
      <c r="H45" s="5">
        <f>IFERROR(AVERAGE(Tabla1[[#This Row],[Trimestre 1]:[Trimestre 4]]),"en proceso")</f>
        <v>1</v>
      </c>
    </row>
    <row r="46" spans="2:8" x14ac:dyDescent="0.25">
      <c r="B46" s="4" t="s">
        <v>73</v>
      </c>
      <c r="C46" s="4" t="s">
        <v>37</v>
      </c>
      <c r="D46" s="5">
        <v>0.90800000000000003</v>
      </c>
      <c r="E46" s="3">
        <v>0.95399999999999996</v>
      </c>
      <c r="F46" s="3"/>
      <c r="G46" s="3"/>
      <c r="H46" s="5">
        <f>IFERROR(AVERAGE(Tabla1[[#This Row],[Trimestre 1]:[Trimestre 4]]),"en proceso")</f>
        <v>0.93100000000000005</v>
      </c>
    </row>
    <row r="47" spans="2:8" x14ac:dyDescent="0.25">
      <c r="B47" s="4" t="s">
        <v>73</v>
      </c>
      <c r="C47" s="4" t="s">
        <v>38</v>
      </c>
      <c r="D47" s="5">
        <v>0.746</v>
      </c>
      <c r="E47" s="3">
        <v>0.80400000000000005</v>
      </c>
      <c r="F47" s="3"/>
      <c r="G47" s="3"/>
      <c r="H47" s="5">
        <f>IFERROR(AVERAGE(Tabla1[[#This Row],[Trimestre 1]:[Trimestre 4]]),"en proceso")</f>
        <v>0.77500000000000002</v>
      </c>
    </row>
    <row r="48" spans="2:8" x14ac:dyDescent="0.25">
      <c r="B48" s="4" t="s">
        <v>73</v>
      </c>
      <c r="C48" s="4" t="s">
        <v>39</v>
      </c>
      <c r="D48" s="5">
        <v>0.83799999999999997</v>
      </c>
      <c r="E48" s="3">
        <v>0.70599999999999996</v>
      </c>
      <c r="F48" s="3"/>
      <c r="G48" s="3"/>
      <c r="H48" s="5">
        <f>IFERROR(AVERAGE(Tabla1[[#This Row],[Trimestre 1]:[Trimestre 4]]),"en proceso")</f>
        <v>0.77200000000000002</v>
      </c>
    </row>
    <row r="49" spans="2:8" x14ac:dyDescent="0.25">
      <c r="B49" s="4" t="s">
        <v>73</v>
      </c>
      <c r="C49" s="4" t="s">
        <v>70</v>
      </c>
      <c r="D49" s="5">
        <v>0.79800000000000004</v>
      </c>
      <c r="E49" s="3">
        <v>0.83299999999999996</v>
      </c>
      <c r="F49" s="3"/>
      <c r="G49" s="3"/>
      <c r="H49" s="5">
        <f>IFERROR(AVERAGE(Tabla1[[#This Row],[Trimestre 1]:[Trimestre 4]]),"en proceso")</f>
        <v>0.8155</v>
      </c>
    </row>
    <row r="50" spans="2:8" x14ac:dyDescent="0.25">
      <c r="B50" s="4" t="s">
        <v>73</v>
      </c>
      <c r="C50" s="4" t="s">
        <v>40</v>
      </c>
      <c r="D50" s="5">
        <v>0.72399999999999998</v>
      </c>
      <c r="E50" s="3">
        <v>0.57499999999999996</v>
      </c>
      <c r="F50" s="3"/>
      <c r="G50" s="3"/>
      <c r="H50" s="5">
        <f>IFERROR(AVERAGE(Tabla1[[#This Row],[Trimestre 1]:[Trimestre 4]]),"en proceso")</f>
        <v>0.64949999999999997</v>
      </c>
    </row>
    <row r="51" spans="2:8" x14ac:dyDescent="0.25">
      <c r="B51" s="4" t="s">
        <v>73</v>
      </c>
      <c r="C51" s="4" t="s">
        <v>41</v>
      </c>
      <c r="D51" s="5">
        <v>1</v>
      </c>
      <c r="E51" s="3">
        <v>1</v>
      </c>
      <c r="F51" s="3"/>
      <c r="G51" s="3"/>
      <c r="H51" s="5">
        <f>IFERROR(AVERAGE(Tabla1[[#This Row],[Trimestre 1]:[Trimestre 4]]),"en proceso")</f>
        <v>1</v>
      </c>
    </row>
    <row r="52" spans="2:8" x14ac:dyDescent="0.25">
      <c r="B52" s="4" t="s">
        <v>73</v>
      </c>
      <c r="C52" s="4" t="s">
        <v>42</v>
      </c>
      <c r="D52" s="5">
        <v>0.84199999999999997</v>
      </c>
      <c r="E52" s="3">
        <v>0.86799999999999999</v>
      </c>
      <c r="F52" s="3"/>
      <c r="G52" s="3"/>
      <c r="H52" s="5">
        <f>IFERROR(AVERAGE(Tabla1[[#This Row],[Trimestre 1]:[Trimestre 4]]),"en proceso")</f>
        <v>0.85499999999999998</v>
      </c>
    </row>
    <row r="53" spans="2:8" x14ac:dyDescent="0.25">
      <c r="B53" s="4" t="s">
        <v>73</v>
      </c>
      <c r="C53" s="4" t="s">
        <v>43</v>
      </c>
      <c r="D53" s="5">
        <v>0.43</v>
      </c>
      <c r="E53" s="3">
        <v>0.64500000000000002</v>
      </c>
      <c r="F53" s="3"/>
      <c r="G53" s="3"/>
      <c r="H53" s="5">
        <f>IFERROR(AVERAGE(Tabla1[[#This Row],[Trimestre 1]:[Trimestre 4]]),"en proceso")</f>
        <v>0.53749999999999998</v>
      </c>
    </row>
    <row r="54" spans="2:8" x14ac:dyDescent="0.25">
      <c r="B54" s="4" t="s">
        <v>73</v>
      </c>
      <c r="C54" s="4" t="s">
        <v>44</v>
      </c>
      <c r="D54" s="5">
        <v>0.89900000000000002</v>
      </c>
      <c r="E54" s="3">
        <v>0.90400000000000003</v>
      </c>
      <c r="F54" s="3"/>
      <c r="G54" s="3"/>
      <c r="H54" s="5">
        <f>IFERROR(AVERAGE(Tabla1[[#This Row],[Trimestre 1]:[Trimestre 4]]),"en proceso")</f>
        <v>0.90149999999999997</v>
      </c>
    </row>
    <row r="55" spans="2:8" x14ac:dyDescent="0.25">
      <c r="B55" s="4" t="s">
        <v>73</v>
      </c>
      <c r="C55" s="4" t="s">
        <v>45</v>
      </c>
      <c r="D55" s="5">
        <v>1</v>
      </c>
      <c r="E55" s="3">
        <v>1</v>
      </c>
      <c r="F55" s="3"/>
      <c r="G55" s="3"/>
      <c r="H55" s="5">
        <f>IFERROR(AVERAGE(Tabla1[[#This Row],[Trimestre 1]:[Trimestre 4]]),"en proceso")</f>
        <v>1</v>
      </c>
    </row>
    <row r="56" spans="2:8" x14ac:dyDescent="0.25">
      <c r="B56" s="4" t="s">
        <v>73</v>
      </c>
      <c r="C56" s="4" t="s">
        <v>46</v>
      </c>
      <c r="D56" s="5">
        <v>1</v>
      </c>
      <c r="E56" s="3">
        <v>0.92500000000000004</v>
      </c>
      <c r="F56" s="3"/>
      <c r="G56" s="3"/>
      <c r="H56" s="5">
        <f>IFERROR(AVERAGE(Tabla1[[#This Row],[Trimestre 1]:[Trimestre 4]]),"en proceso")</f>
        <v>0.96250000000000002</v>
      </c>
    </row>
    <row r="57" spans="2:8" x14ac:dyDescent="0.25">
      <c r="B57" s="4" t="s">
        <v>73</v>
      </c>
      <c r="C57" s="4" t="s">
        <v>47</v>
      </c>
      <c r="D57" s="5">
        <v>0.72399999999999998</v>
      </c>
      <c r="E57" s="3">
        <v>0.80300000000000005</v>
      </c>
      <c r="F57" s="3"/>
      <c r="G57" s="3"/>
      <c r="H57" s="5">
        <f>IFERROR(AVERAGE(Tabla1[[#This Row],[Trimestre 1]:[Trimestre 4]]),"en proceso")</f>
        <v>0.76350000000000007</v>
      </c>
    </row>
    <row r="58" spans="2:8" x14ac:dyDescent="0.25">
      <c r="B58" s="4" t="s">
        <v>73</v>
      </c>
      <c r="C58" s="4" t="s">
        <v>48</v>
      </c>
      <c r="D58" s="5">
        <v>0.55300000000000005</v>
      </c>
      <c r="E58" s="3">
        <v>0.32</v>
      </c>
      <c r="F58" s="3"/>
      <c r="G58" s="3"/>
      <c r="H58" s="5">
        <f>IFERROR(AVERAGE(Tabla1[[#This Row],[Trimestre 1]:[Trimestre 4]]),"en proceso")</f>
        <v>0.4365</v>
      </c>
    </row>
    <row r="59" spans="2:8" x14ac:dyDescent="0.25">
      <c r="B59" s="4" t="s">
        <v>73</v>
      </c>
      <c r="C59" s="4" t="s">
        <v>49</v>
      </c>
      <c r="D59" s="5">
        <v>1</v>
      </c>
      <c r="E59" s="3">
        <v>1</v>
      </c>
      <c r="F59" s="3"/>
      <c r="G59" s="3"/>
      <c r="H59" s="5">
        <f>IFERROR(AVERAGE(Tabla1[[#This Row],[Trimestre 1]:[Trimestre 4]]),"en proceso")</f>
        <v>1</v>
      </c>
    </row>
    <row r="60" spans="2:8" x14ac:dyDescent="0.25">
      <c r="B60" s="4" t="s">
        <v>73</v>
      </c>
      <c r="C60" s="4" t="s">
        <v>50</v>
      </c>
      <c r="D60" s="5">
        <v>1</v>
      </c>
      <c r="E60" s="3">
        <v>0.92100000000000004</v>
      </c>
      <c r="F60" s="3">
        <v>0.82499999999999996</v>
      </c>
      <c r="G60" s="3"/>
      <c r="H60" s="5">
        <f>IFERROR(AVERAGE(Tabla1[[#This Row],[Trimestre 1]:[Trimestre 4]]),"en proceso")</f>
        <v>0.91533333333333333</v>
      </c>
    </row>
    <row r="61" spans="2:8" x14ac:dyDescent="0.25">
      <c r="B61" s="4" t="s">
        <v>74</v>
      </c>
      <c r="C61" s="4" t="s">
        <v>64</v>
      </c>
      <c r="D61" s="5">
        <v>1</v>
      </c>
      <c r="E61" s="3">
        <v>0.95799999999999996</v>
      </c>
      <c r="F61" s="3"/>
      <c r="G61" s="3"/>
      <c r="H61" s="5">
        <f>IFERROR(AVERAGE(Tabla1[[#This Row],[Trimestre 1]:[Trimestre 4]]),"en proceso")</f>
        <v>0.97899999999999998</v>
      </c>
    </row>
    <row r="62" spans="2:8" x14ac:dyDescent="0.25">
      <c r="B62" s="4" t="s">
        <v>74</v>
      </c>
      <c r="C62" s="4" t="s">
        <v>65</v>
      </c>
      <c r="D62" s="5">
        <v>1</v>
      </c>
      <c r="E62" s="3">
        <v>1</v>
      </c>
      <c r="F62" s="3">
        <v>1</v>
      </c>
      <c r="G62" s="3"/>
      <c r="H62" s="5">
        <f>IFERROR(AVERAGE(Tabla1[[#This Row],[Trimestre 1]:[Trimestre 4]]),"en proceso")</f>
        <v>1</v>
      </c>
    </row>
    <row r="63" spans="2:8" x14ac:dyDescent="0.25">
      <c r="B63" s="4" t="s">
        <v>74</v>
      </c>
      <c r="C63" s="4" t="s">
        <v>66</v>
      </c>
      <c r="D63" s="5">
        <v>1</v>
      </c>
      <c r="E63" s="3">
        <v>1</v>
      </c>
      <c r="F63" s="3"/>
      <c r="G63" s="3"/>
      <c r="H63" s="5">
        <f>IFERROR(AVERAGE(Tabla1[[#This Row],[Trimestre 1]:[Trimestre 4]]),"en proceso")</f>
        <v>1</v>
      </c>
    </row>
    <row r="64" spans="2:8" x14ac:dyDescent="0.25">
      <c r="B64" s="4" t="s">
        <v>75</v>
      </c>
      <c r="C64" s="4" t="s">
        <v>51</v>
      </c>
      <c r="D64" s="5">
        <v>1</v>
      </c>
      <c r="E64" s="3">
        <v>1</v>
      </c>
      <c r="F64" s="3">
        <v>1</v>
      </c>
      <c r="G64" s="3"/>
      <c r="H64" s="5">
        <f>IFERROR(AVERAGE(Tabla1[[#This Row],[Trimestre 1]:[Trimestre 4]]),"en proceso")</f>
        <v>1</v>
      </c>
    </row>
    <row r="65" spans="2:8" x14ac:dyDescent="0.25">
      <c r="B65" s="4" t="s">
        <v>75</v>
      </c>
      <c r="C65" s="4" t="s">
        <v>91</v>
      </c>
      <c r="D65" s="29" t="s">
        <v>92</v>
      </c>
      <c r="E65" s="3" t="s">
        <v>92</v>
      </c>
      <c r="F65" s="3" t="s">
        <v>92</v>
      </c>
      <c r="G65" s="3"/>
      <c r="H65" s="29" t="str">
        <f>IFERROR(AVERAGE(Tabla1[[#This Row],[Trimestre 1]:[Trimestre 4]]),"en proceso")</f>
        <v>en proceso</v>
      </c>
    </row>
    <row r="66" spans="2:8" x14ac:dyDescent="0.25">
      <c r="B66" s="4" t="s">
        <v>76</v>
      </c>
      <c r="C66" s="4" t="s">
        <v>55</v>
      </c>
      <c r="D66" s="5">
        <v>1</v>
      </c>
      <c r="E66" s="3">
        <v>1</v>
      </c>
      <c r="F66" s="3">
        <v>1</v>
      </c>
      <c r="G66" s="3"/>
      <c r="H66" s="5">
        <f>IFERROR(AVERAGE(Tabla1[[#This Row],[Trimestre 1]:[Trimestre 4]]),"en proceso")</f>
        <v>1</v>
      </c>
    </row>
    <row r="67" spans="2:8" x14ac:dyDescent="0.25">
      <c r="B67" s="4" t="s">
        <v>76</v>
      </c>
      <c r="C67" s="4" t="s">
        <v>56</v>
      </c>
      <c r="D67" s="5">
        <v>1</v>
      </c>
      <c r="E67" s="3" t="s">
        <v>92</v>
      </c>
      <c r="F67" s="3" t="s">
        <v>92</v>
      </c>
      <c r="G67" s="3"/>
      <c r="H67" s="5">
        <f>IFERROR(AVERAGE(Tabla1[[#This Row],[Trimestre 1]:[Trimestre 4]]),"en proceso")</f>
        <v>1</v>
      </c>
    </row>
    <row r="68" spans="2:8" x14ac:dyDescent="0.25">
      <c r="B68" s="4" t="s">
        <v>76</v>
      </c>
      <c r="C68" s="4" t="s">
        <v>57</v>
      </c>
      <c r="D68" s="5">
        <v>1</v>
      </c>
      <c r="E68" s="3">
        <v>0.90500000000000003</v>
      </c>
      <c r="F68" s="3">
        <v>0.86399999999999999</v>
      </c>
      <c r="G68" s="3"/>
      <c r="H68" s="5">
        <f>IFERROR(AVERAGE(Tabla1[[#This Row],[Trimestre 1]:[Trimestre 4]]),"en proceso")</f>
        <v>0.92300000000000004</v>
      </c>
    </row>
    <row r="69" spans="2:8" x14ac:dyDescent="0.25">
      <c r="B69" s="4" t="s">
        <v>76</v>
      </c>
      <c r="C69" s="4" t="s">
        <v>58</v>
      </c>
      <c r="D69" s="5">
        <v>1</v>
      </c>
      <c r="E69" s="3">
        <v>1</v>
      </c>
      <c r="F69" s="3">
        <v>1</v>
      </c>
      <c r="G69" s="3"/>
      <c r="H69" s="5">
        <f>IFERROR(AVERAGE(Tabla1[[#This Row],[Trimestre 1]:[Trimestre 4]]),"en proceso")</f>
        <v>1</v>
      </c>
    </row>
    <row r="70" spans="2:8" x14ac:dyDescent="0.25">
      <c r="B70" s="4" t="s">
        <v>76</v>
      </c>
      <c r="C70" s="4" t="s">
        <v>59</v>
      </c>
      <c r="D70" s="5">
        <v>1</v>
      </c>
      <c r="E70" s="3">
        <v>1</v>
      </c>
      <c r="F70" s="3"/>
      <c r="G70" s="3"/>
      <c r="H70" s="5">
        <f>IFERROR(AVERAGE(Tabla1[[#This Row],[Trimestre 1]:[Trimestre 4]]),"en proceso")</f>
        <v>1</v>
      </c>
    </row>
    <row r="71" spans="2:8" x14ac:dyDescent="0.25">
      <c r="B71" s="4" t="s">
        <v>76</v>
      </c>
      <c r="C71" s="4" t="s">
        <v>60</v>
      </c>
      <c r="D71" s="5">
        <v>1</v>
      </c>
      <c r="E71" s="3">
        <v>1</v>
      </c>
      <c r="F71" s="3"/>
      <c r="G71" s="3"/>
      <c r="H71" s="5">
        <f>IFERROR(AVERAGE(Tabla1[[#This Row],[Trimestre 1]:[Trimestre 4]]),"en proceso")</f>
        <v>1</v>
      </c>
    </row>
    <row r="72" spans="2:8" x14ac:dyDescent="0.25">
      <c r="B72" s="4" t="s">
        <v>76</v>
      </c>
      <c r="C72" s="4" t="s">
        <v>61</v>
      </c>
      <c r="D72" s="5">
        <v>1</v>
      </c>
      <c r="E72" s="3">
        <v>1</v>
      </c>
      <c r="F72" s="3">
        <v>0.90700000000000003</v>
      </c>
      <c r="G72" s="3"/>
      <c r="H72" s="5">
        <f>IFERROR(AVERAGE(Tabla1[[#This Row],[Trimestre 1]:[Trimestre 4]]),"en proceso")</f>
        <v>0.96899999999999997</v>
      </c>
    </row>
    <row r="73" spans="2:8" x14ac:dyDescent="0.25">
      <c r="B73" s="4" t="s">
        <v>77</v>
      </c>
      <c r="C73" s="4" t="s">
        <v>67</v>
      </c>
      <c r="D73" s="5">
        <v>1</v>
      </c>
      <c r="E73" s="3">
        <v>1</v>
      </c>
      <c r="F73" s="3">
        <v>1</v>
      </c>
      <c r="G73" s="3"/>
      <c r="H73" s="5">
        <f>IFERROR(AVERAGE(Tabla1[[#This Row],[Trimestre 1]:[Trimestre 4]]),"en proceso")</f>
        <v>1</v>
      </c>
    </row>
    <row r="74" spans="2:8" x14ac:dyDescent="0.25">
      <c r="B74" s="4" t="s">
        <v>77</v>
      </c>
      <c r="C74" s="4" t="s">
        <v>68</v>
      </c>
      <c r="D74" s="5">
        <v>1</v>
      </c>
      <c r="E74" s="3">
        <v>1</v>
      </c>
      <c r="F74" s="3">
        <v>1</v>
      </c>
      <c r="G74" s="3"/>
      <c r="H74" s="5">
        <f>IFERROR(AVERAGE(Tabla1[[#This Row],[Trimestre 1]:[Trimestre 4]]),"en proceso")</f>
        <v>1</v>
      </c>
    </row>
    <row r="75" spans="2:8" x14ac:dyDescent="0.25">
      <c r="B75" s="4" t="s">
        <v>77</v>
      </c>
      <c r="C75" s="4" t="s">
        <v>69</v>
      </c>
      <c r="D75" s="5">
        <v>1</v>
      </c>
      <c r="E75" s="3">
        <v>1</v>
      </c>
      <c r="F75" s="3">
        <v>0.97899999999999998</v>
      </c>
      <c r="G75" s="3"/>
      <c r="H75" s="5">
        <f>IFERROR(AVERAGE(Tabla1[[#This Row],[Trimestre 1]:[Trimestre 4]]),"en proceso")</f>
        <v>0.99299999999999999</v>
      </c>
    </row>
    <row r="76" spans="2:8" x14ac:dyDescent="0.25">
      <c r="B76" s="4" t="s">
        <v>77</v>
      </c>
      <c r="C76" s="4" t="s">
        <v>63</v>
      </c>
      <c r="D76" s="5">
        <v>1</v>
      </c>
      <c r="E76" s="3">
        <v>1</v>
      </c>
      <c r="F76" s="3">
        <v>0.85899999999999999</v>
      </c>
      <c r="G76" s="3"/>
      <c r="H76" s="5">
        <f>IFERROR(AVERAGE(Tabla1[[#This Row],[Trimestre 1]:[Trimestre 4]]),"en proceso")</f>
        <v>0.95299999999999996</v>
      </c>
    </row>
    <row r="77" spans="2:8" x14ac:dyDescent="0.25">
      <c r="B77" s="4" t="s">
        <v>78</v>
      </c>
      <c r="C77" s="4" t="s">
        <v>62</v>
      </c>
      <c r="D77" s="5">
        <v>1</v>
      </c>
      <c r="E77" s="3">
        <v>1</v>
      </c>
      <c r="F77" s="3">
        <v>0.95299999999999996</v>
      </c>
      <c r="G77" s="3"/>
      <c r="H77" s="5">
        <f>IFERROR(AVERAGE(Tabla1[[#This Row],[Trimestre 1]:[Trimestre 4]]),"en proceso")</f>
        <v>0.98433333333333328</v>
      </c>
    </row>
    <row r="78" spans="2:8" ht="17.25" x14ac:dyDescent="0.3">
      <c r="B78" s="22" t="s">
        <v>85</v>
      </c>
      <c r="C78" s="27">
        <f>AVERAGE(Tabla1[[#Totals],[Trimestre 1]:[Trimestre 2]])</f>
        <v>0.93574422926447576</v>
      </c>
      <c r="D78" s="30">
        <f>SUBTOTAL(101,Tabla1[Trimestre 1])</f>
        <v>0.94131944444444449</v>
      </c>
      <c r="E78" s="31">
        <f>SUBTOTAL(101,Tabla1[Trimestre 2])</f>
        <v>0.93016901408450703</v>
      </c>
      <c r="F78" s="31">
        <f>SUBTOTAL(101,Tabla1[Trimestre 3])</f>
        <v>0.96334782608695657</v>
      </c>
      <c r="G78" s="31" t="e">
        <f>SUBTOTAL(101,Tabla1[Trimestre 4])</f>
        <v>#DIV/0!</v>
      </c>
      <c r="H78" s="32">
        <f>SUBTOTAL(101,Tabla1[Anual])</f>
        <v>0.93303935185185205</v>
      </c>
    </row>
  </sheetData>
  <sheetProtection selectLockedCells="1" pivotTables="0" selectUnlockedCells="1"/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34CDD98D-0CFD-459C-9804-C7D13F9830CC}">
            <x14:iconSet iconSet="3Signs" custom="1">
              <x14:cfvo type="percent">
                <xm:f>0</xm:f>
              </x14:cfvo>
              <x14:cfvo type="num">
                <xm:f>0.7</xm:f>
              </x14:cfvo>
              <x14:cfvo type="num">
                <xm:f>1</xm:f>
              </x14:cfvo>
              <x14:cfIcon iconSet="3TrafficLights1" iconId="0"/>
              <x14:cfIcon iconSet="3TrafficLights1" iconId="1"/>
              <x14:cfIcon iconSet="3Symbols" iconId="2"/>
            </x14:iconSet>
          </x14:cfRule>
          <xm:sqref>D5:H77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8C27-CAD3-4D51-A799-4407E826C5E6}">
  <sheetPr>
    <tabColor theme="0" tint="-0.249977111117893"/>
    <pageSetUpPr autoPageBreaks="0"/>
  </sheetPr>
  <dimension ref="B2:H4"/>
  <sheetViews>
    <sheetView showGridLines="0" showRowColHeaders="0" zoomScale="150" zoomScaleNormal="150" zoomScaleSheetLayoutView="175" workbookViewId="0">
      <selection activeCell="B3" sqref="B3"/>
    </sheetView>
  </sheetViews>
  <sheetFormatPr baseColWidth="10" defaultColWidth="10.7109375" defaultRowHeight="15" x14ac:dyDescent="0.25"/>
  <cols>
    <col min="2" max="2" width="32.42578125" customWidth="1"/>
    <col min="9" max="9" width="11.42578125" customWidth="1"/>
  </cols>
  <sheetData>
    <row r="2" spans="2:8" ht="15" customHeight="1" x14ac:dyDescent="0.25">
      <c r="B2" s="19" t="s">
        <v>89</v>
      </c>
      <c r="C2" s="13">
        <v>2019</v>
      </c>
      <c r="D2" s="14">
        <v>2020</v>
      </c>
      <c r="E2" s="15">
        <v>2021</v>
      </c>
      <c r="F2" s="16">
        <v>2022</v>
      </c>
      <c r="G2" s="17">
        <v>2023</v>
      </c>
      <c r="H2" s="18">
        <v>2024</v>
      </c>
    </row>
    <row r="3" spans="2:8" ht="18" customHeight="1" x14ac:dyDescent="0.25">
      <c r="B3" s="24" t="s">
        <v>21</v>
      </c>
      <c r="C3" s="25">
        <f>VLOOKUP(B3,Tabla13457[[Sujeto obligado]:[Anual]],2,FALSE)</f>
        <v>0.30049999999999999</v>
      </c>
      <c r="D3" s="26">
        <f>VLOOKUP(B3,Tabla13456[[Sujeto obligado]:[Anual]],5,FALSE)</f>
        <v>0.77133333333333332</v>
      </c>
      <c r="E3" s="26">
        <f>VLOOKUP(B3,Tabla1345[[Sujeto obligado]:[Anual]],6,FALSE)</f>
        <v>0.62202499999999994</v>
      </c>
      <c r="F3" s="26">
        <f>VLOOKUP(B3,Tabla134[[Sujeto obligado]:[Anual]],6,FALSE)</f>
        <v>1</v>
      </c>
      <c r="G3" s="26">
        <f>VLOOKUP(B3,Tabla13[[Sujeto obligado]:[Anual]],6,FALSE)</f>
        <v>1</v>
      </c>
      <c r="H3" s="26">
        <f>VLOOKUP(B3,Tabla1[[Sujeto obligado]:[Anual]],6,FALSE)</f>
        <v>1</v>
      </c>
    </row>
    <row r="4" spans="2:8" x14ac:dyDescent="0.25">
      <c r="B4" s="23">
        <f ca="1">TODAY()</f>
        <v>45642</v>
      </c>
    </row>
  </sheetData>
  <sheetProtection algorithmName="SHA-512" hashValue="tgZ+Ugw9Bpe6ACBs7C9fJ043Y/2nslq+SdI8eXAeEMsbGqd34katmiP5cC4IUdeVEDjRYpVIo4QOxRVOLt2eQA==" saltValue="75gHXoVsrbe7odeuJW3dFA==" spinCount="100000" sheet="1" objects="1" scenarios="1" selectLockedCells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04CDCC-D22A-4517-9FEC-048FF14B40D8}">
          <x14:formula1>
            <xm:f>'2019'!$C$5:$C$78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2019</vt:lpstr>
      <vt:lpstr>2020</vt:lpstr>
      <vt:lpstr>2021</vt:lpstr>
      <vt:lpstr>2022</vt:lpstr>
      <vt:lpstr>2023</vt:lpstr>
      <vt:lpstr>2024</vt:lpstr>
      <vt:lpstr>Sujetos obligados</vt:lpstr>
      <vt:lpstr>'Sujetos obligados'!Área_de_impresión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Sierra</dc:creator>
  <cp:lastModifiedBy>Rodrigo Sierra</cp:lastModifiedBy>
  <cp:lastPrinted>2024-10-29T22:02:00Z</cp:lastPrinted>
  <dcterms:created xsi:type="dcterms:W3CDTF">2024-05-29T16:57:54Z</dcterms:created>
  <dcterms:modified xsi:type="dcterms:W3CDTF">2024-12-16T20:21:17Z</dcterms:modified>
</cp:coreProperties>
</file>